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735" activeTab="0"/>
  </bookViews>
  <sheets>
    <sheet name="Юноши 9-11 " sheetId="1" r:id="rId1"/>
    <sheet name="Девушки 9-11" sheetId="2" r:id="rId2"/>
    <sheet name="Юноши 7-8" sheetId="3" r:id="rId3"/>
    <sheet name="Девушки 7-8" sheetId="4" r:id="rId4"/>
  </sheets>
  <definedNames/>
  <calcPr fullCalcOnLoad="1"/>
</workbook>
</file>

<file path=xl/sharedStrings.xml><?xml version="1.0" encoding="utf-8"?>
<sst xmlns="http://schemas.openxmlformats.org/spreadsheetml/2006/main" count="328" uniqueCount="117">
  <si>
    <t>нагрудный номер</t>
  </si>
  <si>
    <t>Сумма баллов</t>
  </si>
  <si>
    <t>Зачетный балл</t>
  </si>
  <si>
    <t>место</t>
  </si>
  <si>
    <t>Легкая атлетика</t>
  </si>
  <si>
    <t>Сумма зачетных баллов</t>
  </si>
  <si>
    <t>№ п/п</t>
  </si>
  <si>
    <t>Территория</t>
  </si>
  <si>
    <t>класс</t>
  </si>
  <si>
    <t>1</t>
  </si>
  <si>
    <t>2</t>
  </si>
  <si>
    <t>3</t>
  </si>
  <si>
    <t xml:space="preserve"> </t>
  </si>
  <si>
    <t>Образовательное учреждение</t>
  </si>
  <si>
    <t>Гимнастика</t>
  </si>
  <si>
    <t>рез-т</t>
  </si>
  <si>
    <t>Имя</t>
  </si>
  <si>
    <t>Отчество</t>
  </si>
  <si>
    <t xml:space="preserve">Фамилия </t>
  </si>
  <si>
    <t>Учитель физической культуры</t>
  </si>
  <si>
    <t xml:space="preserve">ЮНОШИ  9 - 11 кл.                                         </t>
  </si>
  <si>
    <t>ИТОГОВЫЙ ПРОТОКОЛ МУНИЦИПАЛЬНОГО ЭТАПА ВСЕРОССИЙСКОЙ ОЛИМПИАДЫ ШКОЛЬНИКОВ ПО ПРЕДМЕТУ "ФИЗИЧЕСКАЯ КУЛЬТУРА"</t>
  </si>
  <si>
    <t>Теория</t>
  </si>
  <si>
    <t xml:space="preserve">ДЕВУШКИ  9 - 11 кл.                                         </t>
  </si>
  <si>
    <t>Никита</t>
  </si>
  <si>
    <t xml:space="preserve">ЮНОШИ  7 - 8 кл.                                         </t>
  </si>
  <si>
    <t xml:space="preserve">ДЕВУШКИ  7 - 8 кл.                                         </t>
  </si>
  <si>
    <t>Касибская</t>
  </si>
  <si>
    <t>Тохтуевская</t>
  </si>
  <si>
    <t>Родниковская</t>
  </si>
  <si>
    <t>9</t>
  </si>
  <si>
    <t>10</t>
  </si>
  <si>
    <t>4</t>
  </si>
  <si>
    <t>5</t>
  </si>
  <si>
    <t>6</t>
  </si>
  <si>
    <t>Половодовская</t>
  </si>
  <si>
    <t>7</t>
  </si>
  <si>
    <t>8</t>
  </si>
  <si>
    <t>Илья</t>
  </si>
  <si>
    <t>Андрей</t>
  </si>
  <si>
    <t>Спортивные игры</t>
  </si>
  <si>
    <t>Богданович</t>
  </si>
  <si>
    <t>Николай</t>
  </si>
  <si>
    <t>Нохрин</t>
  </si>
  <si>
    <t>Александр</t>
  </si>
  <si>
    <t>Наумов</t>
  </si>
  <si>
    <t>Третьяков</t>
  </si>
  <si>
    <t>Кирилл</t>
  </si>
  <si>
    <t>Ошев</t>
  </si>
  <si>
    <t>Егор</t>
  </si>
  <si>
    <t>Гавшин</t>
  </si>
  <si>
    <t>Вячеслав</t>
  </si>
  <si>
    <t>Артём</t>
  </si>
  <si>
    <t>Сергей</t>
  </si>
  <si>
    <t>Тимерханов</t>
  </si>
  <si>
    <t>Булат</t>
  </si>
  <si>
    <t>Дмитрий</t>
  </si>
  <si>
    <t>Полуносов</t>
  </si>
  <si>
    <t>Челпанов</t>
  </si>
  <si>
    <t>Ширинкин</t>
  </si>
  <si>
    <t>Юлия</t>
  </si>
  <si>
    <t>Татьяна</t>
  </si>
  <si>
    <t>Вера</t>
  </si>
  <si>
    <t>Бояршинова</t>
  </si>
  <si>
    <t>Варвара</t>
  </si>
  <si>
    <t>Бессонова</t>
  </si>
  <si>
    <t>Ольга</t>
  </si>
  <si>
    <t>Анастасия</t>
  </si>
  <si>
    <t>Овчинникова</t>
  </si>
  <si>
    <t>Елизавета</t>
  </si>
  <si>
    <t>Шилова</t>
  </si>
  <si>
    <t>Кремлёва</t>
  </si>
  <si>
    <t>София</t>
  </si>
  <si>
    <t>Смолина</t>
  </si>
  <si>
    <t>Александра</t>
  </si>
  <si>
    <t>Анисимова</t>
  </si>
  <si>
    <t>Яна</t>
  </si>
  <si>
    <t>Мария</t>
  </si>
  <si>
    <t>Лыкова</t>
  </si>
  <si>
    <t>Анна</t>
  </si>
  <si>
    <t>Ульяна</t>
  </si>
  <si>
    <t>Бажутина</t>
  </si>
  <si>
    <t>Каменских</t>
  </si>
  <si>
    <t>Пирожкова Светлана Николаевна</t>
  </si>
  <si>
    <t>Тихонов Андрей Евгеньевич</t>
  </si>
  <si>
    <t>Шилова Лидия Юрьевна</t>
  </si>
  <si>
    <t>Тупицын Геннадий Васильевич</t>
  </si>
  <si>
    <t>Шабуров Михаил Михайлович</t>
  </si>
  <si>
    <t>Фотина Елена Александровна</t>
  </si>
  <si>
    <t>Председатель жюри Г.В. Тупицын</t>
  </si>
  <si>
    <t>Оханский район</t>
  </si>
  <si>
    <t>Маркин</t>
  </si>
  <si>
    <t>Трибунских</t>
  </si>
  <si>
    <t>Даниил</t>
  </si>
  <si>
    <t>Колчанов</t>
  </si>
  <si>
    <t>Фролов</t>
  </si>
  <si>
    <t>Мартынов</t>
  </si>
  <si>
    <t xml:space="preserve"> 2018-2019 учебный год</t>
  </si>
  <si>
    <t>Ермакова</t>
  </si>
  <si>
    <t>Наталья</t>
  </si>
  <si>
    <t>Ширинкина</t>
  </si>
  <si>
    <t>Торсунова</t>
  </si>
  <si>
    <t xml:space="preserve">Гилёва </t>
  </si>
  <si>
    <t>Андреев</t>
  </si>
  <si>
    <t xml:space="preserve">Теплоухов </t>
  </si>
  <si>
    <t>Денис</t>
  </si>
  <si>
    <t>Шкляев</t>
  </si>
  <si>
    <t>Михаил</t>
  </si>
  <si>
    <t>Маркина</t>
  </si>
  <si>
    <t>Елена</t>
  </si>
  <si>
    <t>Шардакова</t>
  </si>
  <si>
    <t>Алина</t>
  </si>
  <si>
    <t>Колчанова</t>
  </si>
  <si>
    <t>Бекова</t>
  </si>
  <si>
    <t>Дарья</t>
  </si>
  <si>
    <t>Аверина</t>
  </si>
  <si>
    <t>31.50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</si>
</sst>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mm:ss.0;@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b/>
      <sz val="12"/>
      <name val="Calibri"/>
      <family val="2"/>
    </font>
    <font>
      <b/>
      <sz val="13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53" applyFont="1">
      <alignment/>
      <protection/>
    </xf>
    <xf numFmtId="0" fontId="2" fillId="0" borderId="0" xfId="53">
      <alignment/>
      <protection/>
    </xf>
    <xf numFmtId="0" fontId="2" fillId="0" borderId="0" xfId="53" applyAlignment="1">
      <alignment horizontal="center"/>
      <protection/>
    </xf>
    <xf numFmtId="0" fontId="7" fillId="0" borderId="0" xfId="53" applyFont="1" applyAlignment="1">
      <alignment horizontal="center"/>
      <protection/>
    </xf>
    <xf numFmtId="0" fontId="3" fillId="0" borderId="10" xfId="53" applyNumberFormat="1" applyFont="1" applyBorder="1" applyAlignment="1">
      <alignment horizontal="center"/>
      <protection/>
    </xf>
    <xf numFmtId="0" fontId="5" fillId="0" borderId="0" xfId="53" applyFont="1" applyAlignment="1">
      <alignment/>
      <protection/>
    </xf>
    <xf numFmtId="0" fontId="6" fillId="0" borderId="11" xfId="53" applyFont="1" applyBorder="1" applyAlignment="1">
      <alignment/>
      <protection/>
    </xf>
    <xf numFmtId="0" fontId="4" fillId="0" borderId="10" xfId="53" applyNumberFormat="1" applyFont="1" applyBorder="1" applyAlignment="1">
      <alignment horizontal="center"/>
      <protection/>
    </xf>
    <xf numFmtId="181" fontId="2" fillId="32" borderId="10" xfId="53" applyNumberFormat="1" applyFont="1" applyFill="1" applyBorder="1" applyAlignment="1">
      <alignment horizontal="center"/>
      <protection/>
    </xf>
    <xf numFmtId="2" fontId="2" fillId="32" borderId="10" xfId="53" applyNumberFormat="1" applyFont="1" applyFill="1" applyBorder="1" applyAlignment="1">
      <alignment horizontal="center"/>
      <protection/>
    </xf>
    <xf numFmtId="2" fontId="2" fillId="13" borderId="10" xfId="53" applyNumberFormat="1" applyFont="1" applyFill="1" applyBorder="1" applyAlignment="1">
      <alignment horizontal="center"/>
      <protection/>
    </xf>
    <xf numFmtId="2" fontId="3" fillId="13" borderId="10" xfId="53" applyNumberFormat="1" applyFont="1" applyFill="1" applyBorder="1" applyAlignment="1">
      <alignment horizontal="center"/>
      <protection/>
    </xf>
    <xf numFmtId="0" fontId="3" fillId="0" borderId="0" xfId="53" applyFont="1">
      <alignment/>
      <protection/>
    </xf>
    <xf numFmtId="49" fontId="5" fillId="0" borderId="12" xfId="53" applyNumberFormat="1" applyFont="1" applyBorder="1" applyAlignment="1">
      <alignment horizontal="center" wrapText="1"/>
      <protection/>
    </xf>
    <xf numFmtId="0" fontId="5" fillId="0" borderId="12" xfId="53" applyFont="1" applyBorder="1" applyAlignment="1">
      <alignment horizontal="center" vertical="center"/>
      <protection/>
    </xf>
    <xf numFmtId="0" fontId="5" fillId="0" borderId="12" xfId="53" applyFont="1" applyBorder="1" applyAlignment="1">
      <alignment horizontal="center" vertical="center" wrapText="1"/>
      <protection/>
    </xf>
    <xf numFmtId="0" fontId="9" fillId="0" borderId="12" xfId="0" applyFont="1" applyFill="1" applyBorder="1" applyAlignment="1">
      <alignment horizontal="center" wrapText="1"/>
    </xf>
    <xf numFmtId="0" fontId="5" fillId="0" borderId="10" xfId="53" applyFont="1" applyBorder="1" applyAlignment="1">
      <alignment horizontal="center" vertical="center"/>
      <protection/>
    </xf>
    <xf numFmtId="0" fontId="8" fillId="0" borderId="12" xfId="0" applyFont="1" applyFill="1" applyBorder="1" applyAlignment="1">
      <alignment horizontal="center"/>
    </xf>
    <xf numFmtId="0" fontId="5" fillId="0" borderId="10" xfId="53" applyFont="1" applyBorder="1" applyAlignment="1">
      <alignment horizontal="center" vertical="center" wrapText="1"/>
      <protection/>
    </xf>
    <xf numFmtId="0" fontId="4" fillId="0" borderId="12" xfId="53" applyNumberFormat="1" applyFont="1" applyFill="1" applyBorder="1" applyAlignment="1">
      <alignment horizontal="center"/>
      <protection/>
    </xf>
    <xf numFmtId="0" fontId="5" fillId="0" borderId="12" xfId="53" applyFont="1" applyBorder="1" applyAlignment="1">
      <alignment horizontal="left" vertical="center" wrapText="1"/>
      <protection/>
    </xf>
    <xf numFmtId="0" fontId="5" fillId="0" borderId="12" xfId="53" applyFont="1" applyBorder="1" applyAlignment="1">
      <alignment horizontal="left" vertical="center"/>
      <protection/>
    </xf>
    <xf numFmtId="0" fontId="2" fillId="32" borderId="10" xfId="53" applyFont="1" applyFill="1" applyBorder="1" applyAlignment="1">
      <alignment horizontal="center" wrapText="1"/>
      <protection/>
    </xf>
    <xf numFmtId="0" fontId="2" fillId="0" borderId="12" xfId="53" applyFont="1" applyBorder="1" applyAlignment="1">
      <alignment horizontal="center"/>
      <protection/>
    </xf>
    <xf numFmtId="0" fontId="2" fillId="32" borderId="10" xfId="53" applyFont="1" applyFill="1" applyBorder="1" applyAlignment="1">
      <alignment horizontal="center"/>
      <protection/>
    </xf>
    <xf numFmtId="0" fontId="2" fillId="0" borderId="10" xfId="53" applyFont="1" applyBorder="1" applyAlignment="1">
      <alignment horizontal="center"/>
      <protection/>
    </xf>
    <xf numFmtId="0" fontId="5" fillId="0" borderId="10" xfId="53" applyFont="1" applyBorder="1" applyAlignment="1">
      <alignment horizontal="center"/>
      <protection/>
    </xf>
    <xf numFmtId="0" fontId="2" fillId="32" borderId="10" xfId="53" applyFont="1" applyFill="1" applyBorder="1" applyAlignment="1">
      <alignment horizontal="center"/>
      <protection/>
    </xf>
    <xf numFmtId="0" fontId="2" fillId="32" borderId="10" xfId="53" applyFont="1" applyFill="1" applyBorder="1" applyAlignment="1">
      <alignment horizontal="center" wrapText="1"/>
      <protection/>
    </xf>
    <xf numFmtId="0" fontId="2" fillId="32" borderId="10" xfId="53" applyFill="1" applyBorder="1">
      <alignment/>
      <protection/>
    </xf>
    <xf numFmtId="0" fontId="2" fillId="32" borderId="10" xfId="53" applyFill="1" applyBorder="1" applyAlignment="1">
      <alignment horizontal="center"/>
      <protection/>
    </xf>
    <xf numFmtId="0" fontId="4" fillId="0" borderId="10" xfId="53" applyFont="1" applyBorder="1" applyAlignment="1">
      <alignment horizontal="center"/>
      <protection/>
    </xf>
    <xf numFmtId="0" fontId="4" fillId="0" borderId="12" xfId="53" applyFont="1" applyBorder="1" applyAlignment="1">
      <alignment horizontal="center"/>
      <protection/>
    </xf>
    <xf numFmtId="0" fontId="10" fillId="0" borderId="12" xfId="53" applyFont="1" applyBorder="1">
      <alignment/>
      <protection/>
    </xf>
    <xf numFmtId="0" fontId="2" fillId="0" borderId="12" xfId="53" applyBorder="1">
      <alignment/>
      <protection/>
    </xf>
    <xf numFmtId="0" fontId="2" fillId="0" borderId="12" xfId="53" applyBorder="1" applyAlignment="1">
      <alignment horizontal="center"/>
      <protection/>
    </xf>
    <xf numFmtId="0" fontId="7" fillId="0" borderId="12" xfId="53" applyFont="1" applyBorder="1" applyAlignment="1">
      <alignment horizontal="center"/>
      <protection/>
    </xf>
    <xf numFmtId="0" fontId="4" fillId="0" borderId="12" xfId="53" applyNumberFormat="1" applyFont="1" applyBorder="1" applyAlignment="1">
      <alignment horizontal="center"/>
      <protection/>
    </xf>
    <xf numFmtId="0" fontId="5" fillId="0" borderId="12" xfId="53" applyFont="1" applyBorder="1" applyAlignment="1">
      <alignment vertical="center" wrapText="1"/>
      <protection/>
    </xf>
    <xf numFmtId="0" fontId="2" fillId="0" borderId="10" xfId="53" applyFont="1" applyBorder="1">
      <alignment/>
      <protection/>
    </xf>
    <xf numFmtId="0" fontId="2" fillId="32" borderId="10" xfId="53" applyFont="1" applyFill="1" applyBorder="1" applyAlignment="1">
      <alignment horizontal="center" wrapText="1"/>
      <protection/>
    </xf>
    <xf numFmtId="0" fontId="2" fillId="32" borderId="10" xfId="53" applyFont="1" applyFill="1" applyBorder="1" applyAlignment="1">
      <alignment horizontal="center"/>
      <protection/>
    </xf>
    <xf numFmtId="0" fontId="2" fillId="0" borderId="12" xfId="53" applyFont="1" applyBorder="1">
      <alignment/>
      <protection/>
    </xf>
    <xf numFmtId="49" fontId="5" fillId="0" borderId="10" xfId="53" applyNumberFormat="1" applyFont="1" applyBorder="1" applyAlignment="1">
      <alignment horizontal="center" wrapText="1"/>
      <protection/>
    </xf>
    <xf numFmtId="0" fontId="9" fillId="0" borderId="10" xfId="0" applyFont="1" applyFill="1" applyBorder="1" applyAlignment="1">
      <alignment horizontal="center" wrapText="1"/>
    </xf>
    <xf numFmtId="0" fontId="2" fillId="32" borderId="10" xfId="53" applyFont="1" applyFill="1" applyBorder="1" applyAlignment="1">
      <alignment horizontal="center" wrapText="1"/>
      <protection/>
    </xf>
    <xf numFmtId="0" fontId="5" fillId="13" borderId="10" xfId="53" applyFont="1" applyFill="1" applyBorder="1" applyAlignment="1">
      <alignment horizontal="center" wrapText="1"/>
      <protection/>
    </xf>
    <xf numFmtId="0" fontId="2" fillId="0" borderId="13" xfId="53" applyFont="1" applyBorder="1" applyAlignment="1">
      <alignment horizontal="center"/>
      <protection/>
    </xf>
    <xf numFmtId="0" fontId="2" fillId="0" borderId="12" xfId="53" applyFont="1" applyBorder="1" applyAlignment="1">
      <alignment horizontal="center"/>
      <protection/>
    </xf>
    <xf numFmtId="0" fontId="2" fillId="32" borderId="10" xfId="53" applyFont="1" applyFill="1" applyBorder="1" applyAlignment="1">
      <alignment horizontal="center"/>
      <protection/>
    </xf>
    <xf numFmtId="0" fontId="6" fillId="0" borderId="10" xfId="53" applyFont="1" applyBorder="1" applyAlignment="1">
      <alignment horizontal="center"/>
      <protection/>
    </xf>
    <xf numFmtId="0" fontId="6" fillId="0" borderId="14" xfId="53" applyFont="1" applyBorder="1" applyAlignment="1">
      <alignment horizontal="center"/>
      <protection/>
    </xf>
    <xf numFmtId="0" fontId="6" fillId="0" borderId="15" xfId="53" applyFont="1" applyBorder="1" applyAlignment="1">
      <alignment horizontal="center"/>
      <protection/>
    </xf>
    <xf numFmtId="0" fontId="6" fillId="0" borderId="16" xfId="53" applyFont="1" applyBorder="1" applyAlignment="1">
      <alignment horizontal="center"/>
      <protection/>
    </xf>
    <xf numFmtId="0" fontId="2" fillId="0" borderId="10" xfId="53" applyFont="1" applyBorder="1" applyAlignment="1">
      <alignment horizontal="center"/>
      <protection/>
    </xf>
    <xf numFmtId="0" fontId="5" fillId="0" borderId="10" xfId="53" applyFont="1" applyBorder="1" applyAlignment="1">
      <alignment horizontal="center"/>
      <protection/>
    </xf>
    <xf numFmtId="0" fontId="3" fillId="0" borderId="0" xfId="53" applyFont="1" applyAlignment="1">
      <alignment horizontal="center" wrapText="1"/>
      <protection/>
    </xf>
    <xf numFmtId="0" fontId="5" fillId="0" borderId="0" xfId="53" applyFont="1" applyAlignment="1">
      <alignment horizontal="center"/>
      <protection/>
    </xf>
    <xf numFmtId="0" fontId="3" fillId="0" borderId="11" xfId="53" applyFont="1" applyBorder="1" applyAlignment="1">
      <alignment horizontal="left"/>
      <protection/>
    </xf>
    <xf numFmtId="49" fontId="5" fillId="0" borderId="13" xfId="53" applyNumberFormat="1" applyFont="1" applyBorder="1" applyAlignment="1">
      <alignment horizontal="center" wrapText="1"/>
      <protection/>
    </xf>
    <xf numFmtId="49" fontId="5" fillId="0" borderId="17" xfId="53" applyNumberFormat="1" applyFont="1" applyBorder="1" applyAlignment="1">
      <alignment horizontal="center" wrapText="1"/>
      <protection/>
    </xf>
    <xf numFmtId="49" fontId="5" fillId="0" borderId="12" xfId="53" applyNumberFormat="1" applyFont="1" applyBorder="1" applyAlignment="1">
      <alignment horizontal="center" wrapText="1"/>
      <protection/>
    </xf>
    <xf numFmtId="0" fontId="5" fillId="0" borderId="13" xfId="53" applyFont="1" applyBorder="1" applyAlignment="1">
      <alignment horizontal="center" vertical="center" wrapText="1"/>
      <protection/>
    </xf>
    <xf numFmtId="0" fontId="5" fillId="0" borderId="17" xfId="53" applyFont="1" applyBorder="1" applyAlignment="1">
      <alignment horizontal="center" vertical="center" wrapText="1"/>
      <protection/>
    </xf>
    <xf numFmtId="0" fontId="5" fillId="0" borderId="12" xfId="53" applyFont="1" applyBorder="1" applyAlignment="1">
      <alignment horizontal="center" vertical="center" wrapText="1"/>
      <protection/>
    </xf>
    <xf numFmtId="0" fontId="5" fillId="0" borderId="13" xfId="53" applyFont="1" applyBorder="1" applyAlignment="1">
      <alignment horizontal="center" vertical="center"/>
      <protection/>
    </xf>
    <xf numFmtId="0" fontId="5" fillId="0" borderId="17" xfId="53" applyFont="1" applyBorder="1" applyAlignment="1">
      <alignment horizontal="center" vertical="center"/>
      <protection/>
    </xf>
    <xf numFmtId="0" fontId="5" fillId="0" borderId="12" xfId="53" applyFont="1" applyBorder="1" applyAlignment="1">
      <alignment horizontal="center" vertical="center"/>
      <protection/>
    </xf>
    <xf numFmtId="0" fontId="6" fillId="32" borderId="0" xfId="53" applyFont="1" applyFill="1" applyAlignment="1">
      <alignment horizontal="center"/>
      <protection/>
    </xf>
    <xf numFmtId="0" fontId="10" fillId="0" borderId="12" xfId="53" applyFont="1" applyBorder="1" applyAlignment="1">
      <alignment horizontal="left" vertical="center" wrapText="1"/>
      <protection/>
    </xf>
    <xf numFmtId="0" fontId="10" fillId="0" borderId="10" xfId="53" applyFont="1" applyBorder="1">
      <alignment/>
      <protection/>
    </xf>
    <xf numFmtId="0" fontId="10" fillId="0" borderId="10" xfId="53" applyFont="1" applyBorder="1" applyAlignment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"/>
  <sheetViews>
    <sheetView tabSelected="1"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E11" sqref="E11"/>
    </sheetView>
  </sheetViews>
  <sheetFormatPr defaultColWidth="9.140625" defaultRowHeight="15"/>
  <cols>
    <col min="1" max="1" width="4.421875" style="2" customWidth="1"/>
    <col min="2" max="2" width="15.28125" style="2" customWidth="1"/>
    <col min="3" max="3" width="14.140625" style="2" customWidth="1"/>
    <col min="4" max="4" width="16.7109375" style="2" hidden="1" customWidth="1"/>
    <col min="5" max="5" width="21.421875" style="2" customWidth="1"/>
    <col min="6" max="6" width="19.421875" style="2" hidden="1" customWidth="1"/>
    <col min="7" max="7" width="6.28125" style="3" customWidth="1"/>
    <col min="8" max="8" width="7.421875" style="4" hidden="1" customWidth="1"/>
    <col min="9" max="9" width="7.8515625" style="2" customWidth="1"/>
    <col min="10" max="10" width="10.00390625" style="2" customWidth="1"/>
    <col min="11" max="11" width="6.7109375" style="2" customWidth="1"/>
    <col min="12" max="12" width="6.00390625" style="2" customWidth="1"/>
    <col min="13" max="13" width="6.28125" style="2" customWidth="1"/>
    <col min="14" max="14" width="5.8515625" style="2" customWidth="1"/>
    <col min="15" max="15" width="6.8515625" style="2" customWidth="1"/>
    <col min="16" max="16" width="8.57421875" style="2" customWidth="1"/>
    <col min="17" max="18" width="6.8515625" style="2" customWidth="1"/>
    <col min="19" max="19" width="9.140625" style="2" customWidth="1"/>
    <col min="20" max="20" width="5.7109375" style="2" customWidth="1"/>
    <col min="21" max="21" width="14.8515625" style="2" customWidth="1"/>
    <col min="22" max="22" width="6.00390625" style="2" customWidth="1"/>
    <col min="23" max="23" width="43.00390625" style="2" customWidth="1"/>
    <col min="24" max="24" width="9.140625" style="2" customWidth="1"/>
    <col min="25" max="16384" width="9.140625" style="2" customWidth="1"/>
  </cols>
  <sheetData>
    <row r="1" spans="1:23" s="1" customFormat="1" ht="18.75" customHeight="1">
      <c r="A1" s="58" t="s">
        <v>21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13"/>
    </row>
    <row r="2" spans="1:23" s="1" customFormat="1" ht="18.7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13"/>
    </row>
    <row r="3" spans="1:22" s="1" customFormat="1" ht="16.5" customHeight="1">
      <c r="A3" s="59" t="s">
        <v>97</v>
      </c>
      <c r="B3" s="59"/>
      <c r="C3" s="59"/>
      <c r="D3" s="6"/>
      <c r="E3" s="59" t="s">
        <v>12</v>
      </c>
      <c r="F3" s="59"/>
      <c r="G3" s="6"/>
      <c r="H3" s="6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8" ht="21" customHeight="1">
      <c r="A4" s="60" t="s">
        <v>20</v>
      </c>
      <c r="B4" s="60"/>
      <c r="C4" s="60"/>
      <c r="D4" s="60"/>
      <c r="E4" s="60"/>
      <c r="F4" s="60"/>
      <c r="G4" s="7"/>
      <c r="H4" s="7"/>
    </row>
    <row r="5" spans="1:23" ht="15.75" customHeight="1">
      <c r="A5" s="61" t="s">
        <v>6</v>
      </c>
      <c r="B5" s="64" t="s">
        <v>18</v>
      </c>
      <c r="C5" s="64" t="s">
        <v>16</v>
      </c>
      <c r="D5" s="64" t="s">
        <v>17</v>
      </c>
      <c r="E5" s="67" t="s">
        <v>7</v>
      </c>
      <c r="F5" s="64" t="s">
        <v>13</v>
      </c>
      <c r="G5" s="67" t="s">
        <v>8</v>
      </c>
      <c r="H5" s="64" t="s">
        <v>0</v>
      </c>
      <c r="I5" s="52" t="s">
        <v>22</v>
      </c>
      <c r="J5" s="52"/>
      <c r="K5" s="52"/>
      <c r="L5" s="52" t="s">
        <v>14</v>
      </c>
      <c r="M5" s="52"/>
      <c r="N5" s="52"/>
      <c r="O5" s="53" t="s">
        <v>40</v>
      </c>
      <c r="P5" s="54"/>
      <c r="Q5" s="55"/>
      <c r="R5" s="52" t="s">
        <v>4</v>
      </c>
      <c r="S5" s="52"/>
      <c r="T5" s="52"/>
      <c r="U5" s="48" t="s">
        <v>5</v>
      </c>
      <c r="V5" s="57" t="s">
        <v>3</v>
      </c>
      <c r="W5" s="46" t="s">
        <v>19</v>
      </c>
    </row>
    <row r="6" spans="1:23" s="1" customFormat="1" ht="15" customHeight="1">
      <c r="A6" s="62"/>
      <c r="B6" s="65"/>
      <c r="C6" s="65"/>
      <c r="D6" s="65"/>
      <c r="E6" s="68"/>
      <c r="F6" s="65"/>
      <c r="G6" s="68"/>
      <c r="H6" s="65"/>
      <c r="I6" s="47" t="s">
        <v>1</v>
      </c>
      <c r="J6" s="48" t="s">
        <v>2</v>
      </c>
      <c r="K6" s="49" t="s">
        <v>3</v>
      </c>
      <c r="L6" s="51" t="s">
        <v>15</v>
      </c>
      <c r="M6" s="48" t="s">
        <v>2</v>
      </c>
      <c r="N6" s="56" t="s">
        <v>3</v>
      </c>
      <c r="O6" s="51" t="s">
        <v>15</v>
      </c>
      <c r="P6" s="48" t="s">
        <v>2</v>
      </c>
      <c r="Q6" s="56" t="s">
        <v>3</v>
      </c>
      <c r="R6" s="51" t="s">
        <v>15</v>
      </c>
      <c r="S6" s="48" t="s">
        <v>2</v>
      </c>
      <c r="T6" s="56" t="s">
        <v>3</v>
      </c>
      <c r="U6" s="48"/>
      <c r="V6" s="57"/>
      <c r="W6" s="46"/>
    </row>
    <row r="7" spans="1:23" s="1" customFormat="1" ht="24" customHeight="1">
      <c r="A7" s="63"/>
      <c r="B7" s="66"/>
      <c r="C7" s="66"/>
      <c r="D7" s="66"/>
      <c r="E7" s="69"/>
      <c r="F7" s="66"/>
      <c r="G7" s="69"/>
      <c r="H7" s="66"/>
      <c r="I7" s="47"/>
      <c r="J7" s="48"/>
      <c r="K7" s="50"/>
      <c r="L7" s="51"/>
      <c r="M7" s="48"/>
      <c r="N7" s="56"/>
      <c r="O7" s="51"/>
      <c r="P7" s="48"/>
      <c r="Q7" s="56"/>
      <c r="R7" s="51"/>
      <c r="S7" s="48"/>
      <c r="T7" s="56"/>
      <c r="U7" s="48"/>
      <c r="V7" s="57"/>
      <c r="W7" s="46"/>
    </row>
    <row r="8" spans="1:23" s="1" customFormat="1" ht="24" customHeight="1">
      <c r="A8" s="14" t="s">
        <v>11</v>
      </c>
      <c r="B8" s="71" t="s">
        <v>58</v>
      </c>
      <c r="C8" s="71" t="s">
        <v>38</v>
      </c>
      <c r="D8" s="16"/>
      <c r="E8" s="15" t="s">
        <v>90</v>
      </c>
      <c r="F8" s="22"/>
      <c r="G8" s="15">
        <v>11</v>
      </c>
      <c r="H8" s="16"/>
      <c r="I8" s="10">
        <v>11.5</v>
      </c>
      <c r="J8" s="11">
        <f>20*I8/59</f>
        <v>3.8983050847457625</v>
      </c>
      <c r="K8" s="8">
        <v>6</v>
      </c>
      <c r="L8" s="9">
        <v>19.7</v>
      </c>
      <c r="M8" s="11">
        <f aca="true" t="shared" si="0" ref="M8:M18">30*L8/19.7</f>
        <v>30</v>
      </c>
      <c r="N8" s="8">
        <v>1</v>
      </c>
      <c r="O8" s="10">
        <v>29.65</v>
      </c>
      <c r="P8" s="11">
        <f>20*29.65/O8</f>
        <v>20</v>
      </c>
      <c r="Q8" s="8">
        <v>1</v>
      </c>
      <c r="R8" s="10">
        <v>420</v>
      </c>
      <c r="S8" s="11">
        <f aca="true" t="shared" si="1" ref="S8:S15">30*420/R8</f>
        <v>30</v>
      </c>
      <c r="T8" s="8">
        <v>1</v>
      </c>
      <c r="U8" s="12">
        <f>SUM(J8,M8,P8,S8)</f>
        <v>83.89830508474577</v>
      </c>
      <c r="V8" s="5">
        <v>1</v>
      </c>
      <c r="W8" s="17" t="s">
        <v>87</v>
      </c>
    </row>
    <row r="9" spans="1:23" s="1" customFormat="1" ht="24" customHeight="1">
      <c r="A9" s="14" t="s">
        <v>37</v>
      </c>
      <c r="B9" s="71" t="s">
        <v>94</v>
      </c>
      <c r="C9" s="71" t="s">
        <v>42</v>
      </c>
      <c r="D9" s="16"/>
      <c r="E9" s="15" t="s">
        <v>90</v>
      </c>
      <c r="F9" s="22"/>
      <c r="G9" s="15">
        <v>11</v>
      </c>
      <c r="H9" s="16"/>
      <c r="I9" s="10">
        <v>17</v>
      </c>
      <c r="J9" s="11">
        <v>5.76</v>
      </c>
      <c r="K9" s="8">
        <v>4</v>
      </c>
      <c r="L9" s="9">
        <v>19.2</v>
      </c>
      <c r="M9" s="11">
        <f t="shared" si="0"/>
        <v>29.238578680203048</v>
      </c>
      <c r="N9" s="8">
        <v>3</v>
      </c>
      <c r="O9" s="10">
        <v>32.62</v>
      </c>
      <c r="P9" s="11">
        <f>20*29.65/O9</f>
        <v>18.179031269160024</v>
      </c>
      <c r="Q9" s="8">
        <v>3</v>
      </c>
      <c r="R9" s="10">
        <v>476</v>
      </c>
      <c r="S9" s="11">
        <f t="shared" si="1"/>
        <v>26.470588235294116</v>
      </c>
      <c r="T9" s="8">
        <v>5</v>
      </c>
      <c r="U9" s="12">
        <v>79.65</v>
      </c>
      <c r="V9" s="5">
        <v>2</v>
      </c>
      <c r="W9" s="17" t="s">
        <v>84</v>
      </c>
    </row>
    <row r="10" spans="1:23" s="1" customFormat="1" ht="24" customHeight="1">
      <c r="A10" s="14" t="s">
        <v>10</v>
      </c>
      <c r="B10" s="71" t="s">
        <v>92</v>
      </c>
      <c r="C10" s="71" t="s">
        <v>93</v>
      </c>
      <c r="D10" s="16"/>
      <c r="E10" s="15" t="s">
        <v>90</v>
      </c>
      <c r="F10" s="22"/>
      <c r="G10" s="15">
        <v>11</v>
      </c>
      <c r="H10" s="16"/>
      <c r="I10" s="10">
        <v>22</v>
      </c>
      <c r="J10" s="11">
        <f>20*I10/59</f>
        <v>7.4576271186440675</v>
      </c>
      <c r="K10" s="8">
        <v>1</v>
      </c>
      <c r="L10" s="9">
        <v>17.5</v>
      </c>
      <c r="M10" s="11">
        <f t="shared" si="0"/>
        <v>26.649746192893403</v>
      </c>
      <c r="N10" s="8">
        <v>8</v>
      </c>
      <c r="O10" s="10">
        <v>33.15</v>
      </c>
      <c r="P10" s="11">
        <f>20*29.65/O10</f>
        <v>17.88838612368024</v>
      </c>
      <c r="Q10" s="8">
        <v>4</v>
      </c>
      <c r="R10" s="10">
        <v>470</v>
      </c>
      <c r="S10" s="11">
        <f t="shared" si="1"/>
        <v>26.80851063829787</v>
      </c>
      <c r="T10" s="8">
        <v>4</v>
      </c>
      <c r="U10" s="12">
        <f>SUM(J10,M10,P10,S10)</f>
        <v>78.80427007351558</v>
      </c>
      <c r="V10" s="5">
        <v>3</v>
      </c>
      <c r="W10" s="17" t="s">
        <v>84</v>
      </c>
    </row>
    <row r="11" spans="1:23" s="1" customFormat="1" ht="24" customHeight="1">
      <c r="A11" s="14" t="s">
        <v>30</v>
      </c>
      <c r="B11" s="71" t="s">
        <v>50</v>
      </c>
      <c r="C11" s="71" t="s">
        <v>51</v>
      </c>
      <c r="D11" s="16"/>
      <c r="E11" s="15" t="s">
        <v>90</v>
      </c>
      <c r="F11" s="22"/>
      <c r="G11" s="15">
        <v>9</v>
      </c>
      <c r="H11" s="16"/>
      <c r="I11" s="10">
        <v>6</v>
      </c>
      <c r="J11" s="11">
        <v>2.03</v>
      </c>
      <c r="K11" s="8">
        <v>10</v>
      </c>
      <c r="L11" s="9">
        <v>19.5</v>
      </c>
      <c r="M11" s="11">
        <f t="shared" si="0"/>
        <v>29.695431472081218</v>
      </c>
      <c r="N11" s="8">
        <v>2</v>
      </c>
      <c r="O11" s="10" t="s">
        <v>116</v>
      </c>
      <c r="P11" s="11">
        <v>18.82</v>
      </c>
      <c r="Q11" s="8">
        <v>2</v>
      </c>
      <c r="R11" s="10">
        <v>482</v>
      </c>
      <c r="S11" s="11">
        <f t="shared" si="1"/>
        <v>26.141078838174273</v>
      </c>
      <c r="T11" s="8">
        <v>6</v>
      </c>
      <c r="U11" s="12">
        <v>76.69</v>
      </c>
      <c r="V11" s="5">
        <v>4</v>
      </c>
      <c r="W11" s="17" t="s">
        <v>83</v>
      </c>
    </row>
    <row r="12" spans="1:23" s="1" customFormat="1" ht="24" customHeight="1">
      <c r="A12" s="14" t="s">
        <v>36</v>
      </c>
      <c r="B12" s="71" t="s">
        <v>45</v>
      </c>
      <c r="C12" s="71" t="s">
        <v>44</v>
      </c>
      <c r="D12" s="16"/>
      <c r="E12" s="15" t="s">
        <v>90</v>
      </c>
      <c r="F12" s="22"/>
      <c r="G12" s="15">
        <v>9</v>
      </c>
      <c r="H12" s="16"/>
      <c r="I12" s="10">
        <v>9</v>
      </c>
      <c r="J12" s="11">
        <f aca="true" t="shared" si="2" ref="J12:J18">20*I12/59</f>
        <v>3.0508474576271185</v>
      </c>
      <c r="K12" s="8">
        <v>9</v>
      </c>
      <c r="L12" s="9">
        <v>17.6</v>
      </c>
      <c r="M12" s="11">
        <f t="shared" si="0"/>
        <v>26.802030456852794</v>
      </c>
      <c r="N12" s="8">
        <v>5</v>
      </c>
      <c r="O12" s="10">
        <v>37.12</v>
      </c>
      <c r="P12" s="11">
        <f aca="true" t="shared" si="3" ref="P12:P18">20*29.65/O12</f>
        <v>15.97521551724138</v>
      </c>
      <c r="Q12" s="8">
        <v>5</v>
      </c>
      <c r="R12" s="10">
        <v>442</v>
      </c>
      <c r="S12" s="11">
        <f t="shared" si="1"/>
        <v>28.506787330316744</v>
      </c>
      <c r="T12" s="8">
        <v>2</v>
      </c>
      <c r="U12" s="12">
        <f aca="true" t="shared" si="4" ref="U12:U18">SUM(J12,M12,P12,S12)</f>
        <v>74.33488076203804</v>
      </c>
      <c r="V12" s="5">
        <v>5</v>
      </c>
      <c r="W12" s="17" t="s">
        <v>83</v>
      </c>
    </row>
    <row r="13" spans="1:23" s="1" customFormat="1" ht="24" customHeight="1">
      <c r="A13" s="14" t="s">
        <v>34</v>
      </c>
      <c r="B13" s="71" t="s">
        <v>59</v>
      </c>
      <c r="C13" s="71" t="s">
        <v>44</v>
      </c>
      <c r="D13" s="16"/>
      <c r="E13" s="15" t="s">
        <v>90</v>
      </c>
      <c r="F13" s="22"/>
      <c r="G13" s="15">
        <v>9</v>
      </c>
      <c r="H13" s="16"/>
      <c r="I13" s="10">
        <v>15</v>
      </c>
      <c r="J13" s="11">
        <f t="shared" si="2"/>
        <v>5.084745762711864</v>
      </c>
      <c r="K13" s="8">
        <v>5</v>
      </c>
      <c r="L13" s="9">
        <v>18.5</v>
      </c>
      <c r="M13" s="11">
        <f t="shared" si="0"/>
        <v>28.17258883248731</v>
      </c>
      <c r="N13" s="8">
        <v>4</v>
      </c>
      <c r="O13" s="10">
        <v>42.93</v>
      </c>
      <c r="P13" s="11">
        <f t="shared" si="3"/>
        <v>13.813184253435827</v>
      </c>
      <c r="Q13" s="8">
        <v>10</v>
      </c>
      <c r="R13" s="10">
        <v>490</v>
      </c>
      <c r="S13" s="11">
        <f t="shared" si="1"/>
        <v>25.714285714285715</v>
      </c>
      <c r="T13" s="8">
        <v>7</v>
      </c>
      <c r="U13" s="12">
        <f t="shared" si="4"/>
        <v>72.78480456292073</v>
      </c>
      <c r="V13" s="5">
        <v>6</v>
      </c>
      <c r="W13" s="17" t="s">
        <v>84</v>
      </c>
    </row>
    <row r="14" spans="1:23" s="1" customFormat="1" ht="24" customHeight="1">
      <c r="A14" s="14" t="s">
        <v>32</v>
      </c>
      <c r="B14" s="71" t="s">
        <v>43</v>
      </c>
      <c r="C14" s="71" t="s">
        <v>39</v>
      </c>
      <c r="D14" s="16"/>
      <c r="E14" s="15" t="s">
        <v>90</v>
      </c>
      <c r="F14" s="22"/>
      <c r="G14" s="15">
        <v>9</v>
      </c>
      <c r="H14" s="16"/>
      <c r="I14" s="10">
        <v>20</v>
      </c>
      <c r="J14" s="11">
        <f t="shared" si="2"/>
        <v>6.779661016949152</v>
      </c>
      <c r="K14" s="8">
        <v>2</v>
      </c>
      <c r="L14" s="9">
        <v>17.6</v>
      </c>
      <c r="M14" s="11">
        <f t="shared" si="0"/>
        <v>26.802030456852794</v>
      </c>
      <c r="N14" s="8">
        <v>5</v>
      </c>
      <c r="O14" s="10">
        <v>44.25</v>
      </c>
      <c r="P14" s="11">
        <f t="shared" si="3"/>
        <v>13.401129943502825</v>
      </c>
      <c r="Q14" s="8">
        <v>11</v>
      </c>
      <c r="R14" s="10">
        <v>506</v>
      </c>
      <c r="S14" s="11">
        <f t="shared" si="1"/>
        <v>24.90118577075099</v>
      </c>
      <c r="T14" s="8">
        <v>10</v>
      </c>
      <c r="U14" s="12">
        <f t="shared" si="4"/>
        <v>71.88400718805576</v>
      </c>
      <c r="V14" s="5">
        <v>7</v>
      </c>
      <c r="W14" s="17" t="s">
        <v>84</v>
      </c>
    </row>
    <row r="15" spans="1:23" s="1" customFormat="1" ht="24" customHeight="1">
      <c r="A15" s="14" t="s">
        <v>33</v>
      </c>
      <c r="B15" s="71" t="s">
        <v>48</v>
      </c>
      <c r="C15" s="71" t="s">
        <v>49</v>
      </c>
      <c r="D15" s="16"/>
      <c r="E15" s="15" t="s">
        <v>90</v>
      </c>
      <c r="F15" s="22"/>
      <c r="G15" s="15">
        <v>9</v>
      </c>
      <c r="H15" s="16"/>
      <c r="I15" s="10">
        <v>11</v>
      </c>
      <c r="J15" s="11">
        <f t="shared" si="2"/>
        <v>3.7288135593220337</v>
      </c>
      <c r="K15" s="8">
        <v>7</v>
      </c>
      <c r="L15" s="9">
        <v>16.6</v>
      </c>
      <c r="M15" s="11">
        <f t="shared" si="0"/>
        <v>25.279187817258887</v>
      </c>
      <c r="N15" s="8">
        <v>9</v>
      </c>
      <c r="O15" s="10">
        <v>37.5</v>
      </c>
      <c r="P15" s="11">
        <f t="shared" si="3"/>
        <v>15.813333333333333</v>
      </c>
      <c r="Q15" s="8">
        <v>6</v>
      </c>
      <c r="R15" s="10">
        <v>501</v>
      </c>
      <c r="S15" s="11">
        <f t="shared" si="1"/>
        <v>25.149700598802394</v>
      </c>
      <c r="T15" s="8">
        <v>9</v>
      </c>
      <c r="U15" s="12">
        <f t="shared" si="4"/>
        <v>69.97103530871665</v>
      </c>
      <c r="V15" s="5">
        <v>8</v>
      </c>
      <c r="W15" s="17" t="s">
        <v>84</v>
      </c>
    </row>
    <row r="16" spans="1:23" s="1" customFormat="1" ht="24" customHeight="1">
      <c r="A16" s="44">
        <v>11</v>
      </c>
      <c r="B16" s="35" t="s">
        <v>96</v>
      </c>
      <c r="C16" s="35" t="s">
        <v>42</v>
      </c>
      <c r="D16" s="16"/>
      <c r="E16" s="15" t="s">
        <v>90</v>
      </c>
      <c r="F16" s="22"/>
      <c r="G16" s="15">
        <v>10</v>
      </c>
      <c r="H16" s="16"/>
      <c r="I16" s="10">
        <v>5</v>
      </c>
      <c r="J16" s="11">
        <f t="shared" si="2"/>
        <v>1.694915254237288</v>
      </c>
      <c r="K16" s="8">
        <v>11</v>
      </c>
      <c r="L16" s="9">
        <v>17.6</v>
      </c>
      <c r="M16" s="11">
        <f t="shared" si="0"/>
        <v>26.802030456852794</v>
      </c>
      <c r="N16" s="8">
        <v>5</v>
      </c>
      <c r="O16" s="10">
        <v>40.22</v>
      </c>
      <c r="P16" s="11">
        <f t="shared" si="3"/>
        <v>14.743908503232223</v>
      </c>
      <c r="Q16" s="8">
        <v>9</v>
      </c>
      <c r="R16" s="10">
        <v>490</v>
      </c>
      <c r="S16" s="11">
        <v>25.71</v>
      </c>
      <c r="T16" s="8">
        <v>7</v>
      </c>
      <c r="U16" s="12">
        <f t="shared" si="4"/>
        <v>68.9508542143223</v>
      </c>
      <c r="V16" s="5">
        <v>9</v>
      </c>
      <c r="W16" s="17" t="s">
        <v>87</v>
      </c>
    </row>
    <row r="17" spans="1:23" s="1" customFormat="1" ht="24" customHeight="1">
      <c r="A17" s="41">
        <v>10</v>
      </c>
      <c r="B17" s="72" t="s">
        <v>95</v>
      </c>
      <c r="C17" s="72" t="s">
        <v>53</v>
      </c>
      <c r="D17" s="16"/>
      <c r="E17" s="15" t="s">
        <v>90</v>
      </c>
      <c r="F17" s="22"/>
      <c r="G17" s="15">
        <v>10</v>
      </c>
      <c r="H17" s="16"/>
      <c r="I17" s="10">
        <v>11</v>
      </c>
      <c r="J17" s="11">
        <f t="shared" si="2"/>
        <v>3.7288135593220337</v>
      </c>
      <c r="K17" s="8">
        <v>7</v>
      </c>
      <c r="L17" s="9">
        <v>13.5</v>
      </c>
      <c r="M17" s="11">
        <f t="shared" si="0"/>
        <v>20.558375634517766</v>
      </c>
      <c r="N17" s="8">
        <v>11</v>
      </c>
      <c r="O17" s="10">
        <v>39.13</v>
      </c>
      <c r="P17" s="11">
        <f t="shared" si="3"/>
        <v>15.154612829031432</v>
      </c>
      <c r="Q17" s="8">
        <v>7</v>
      </c>
      <c r="R17" s="10">
        <v>453</v>
      </c>
      <c r="S17" s="11">
        <v>27.81</v>
      </c>
      <c r="T17" s="8">
        <v>3</v>
      </c>
      <c r="U17" s="12">
        <f t="shared" si="4"/>
        <v>67.25180202287123</v>
      </c>
      <c r="V17" s="5">
        <v>10</v>
      </c>
      <c r="W17" s="17" t="s">
        <v>87</v>
      </c>
    </row>
    <row r="18" spans="1:23" s="1" customFormat="1" ht="24" customHeight="1">
      <c r="A18" s="45" t="s">
        <v>9</v>
      </c>
      <c r="B18" s="73" t="s">
        <v>91</v>
      </c>
      <c r="C18" s="73" t="s">
        <v>52</v>
      </c>
      <c r="D18" s="16"/>
      <c r="E18" s="15" t="s">
        <v>90</v>
      </c>
      <c r="F18" s="22"/>
      <c r="G18" s="15">
        <v>11</v>
      </c>
      <c r="H18" s="16"/>
      <c r="I18" s="10">
        <v>18</v>
      </c>
      <c r="J18" s="11">
        <f t="shared" si="2"/>
        <v>6.101694915254237</v>
      </c>
      <c r="K18" s="8">
        <v>3</v>
      </c>
      <c r="L18" s="9">
        <v>14.5</v>
      </c>
      <c r="M18" s="11">
        <f t="shared" si="0"/>
        <v>22.081218274111677</v>
      </c>
      <c r="N18" s="8">
        <v>10</v>
      </c>
      <c r="O18" s="10">
        <v>40.06</v>
      </c>
      <c r="P18" s="11">
        <f t="shared" si="3"/>
        <v>14.802795806290563</v>
      </c>
      <c r="Q18" s="8">
        <v>8</v>
      </c>
      <c r="R18" s="10">
        <v>596</v>
      </c>
      <c r="S18" s="11">
        <f>30*420/R18</f>
        <v>21.140939597315437</v>
      </c>
      <c r="T18" s="8">
        <v>11</v>
      </c>
      <c r="U18" s="12">
        <f t="shared" si="4"/>
        <v>64.12664859297192</v>
      </c>
      <c r="V18" s="5">
        <v>11</v>
      </c>
      <c r="W18" s="17" t="s">
        <v>87</v>
      </c>
    </row>
    <row r="20" spans="2:9" ht="15.75" customHeight="1">
      <c r="B20" s="70" t="s">
        <v>89</v>
      </c>
      <c r="C20" s="70"/>
      <c r="D20" s="70"/>
      <c r="E20" s="70"/>
      <c r="F20" s="70"/>
      <c r="G20" s="70"/>
      <c r="H20" s="70"/>
      <c r="I20" s="70"/>
    </row>
  </sheetData>
  <sheetProtection/>
  <mergeCells count="32">
    <mergeCell ref="Q6:Q7"/>
    <mergeCell ref="R6:R7"/>
    <mergeCell ref="S6:S7"/>
    <mergeCell ref="G5:G7"/>
    <mergeCell ref="H5:H7"/>
    <mergeCell ref="I5:K5"/>
    <mergeCell ref="C5:C7"/>
    <mergeCell ref="D5:D7"/>
    <mergeCell ref="E5:E7"/>
    <mergeCell ref="F5:F7"/>
    <mergeCell ref="B20:I20"/>
    <mergeCell ref="P6:P7"/>
    <mergeCell ref="U5:U7"/>
    <mergeCell ref="V5:V7"/>
    <mergeCell ref="A1:V2"/>
    <mergeCell ref="A3:C3"/>
    <mergeCell ref="E3:F3"/>
    <mergeCell ref="A4:F4"/>
    <mergeCell ref="A5:A7"/>
    <mergeCell ref="N6:N7"/>
    <mergeCell ref="O6:O7"/>
    <mergeCell ref="B5:B7"/>
    <mergeCell ref="W5:W7"/>
    <mergeCell ref="I6:I7"/>
    <mergeCell ref="J6:J7"/>
    <mergeCell ref="K6:K7"/>
    <mergeCell ref="L6:L7"/>
    <mergeCell ref="M6:M7"/>
    <mergeCell ref="L5:N5"/>
    <mergeCell ref="O5:Q5"/>
    <mergeCell ref="T6:T7"/>
    <mergeCell ref="R5:T5"/>
  </mergeCells>
  <printOptions horizontalCentered="1"/>
  <pageMargins left="0.3937007874015748" right="0.1968503937007874" top="0.5905511811023623" bottom="0.1968503937007874" header="0.5118110236220472" footer="0.5118110236220472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"/>
  <sheetViews>
    <sheetView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N20" sqref="N20"/>
    </sheetView>
  </sheetViews>
  <sheetFormatPr defaultColWidth="9.140625" defaultRowHeight="15"/>
  <cols>
    <col min="1" max="1" width="4.421875" style="2" customWidth="1"/>
    <col min="2" max="2" width="14.57421875" style="2" customWidth="1"/>
    <col min="3" max="3" width="13.28125" style="2" customWidth="1"/>
    <col min="4" max="4" width="16.7109375" style="2" hidden="1" customWidth="1"/>
    <col min="5" max="5" width="20.8515625" style="2" customWidth="1"/>
    <col min="6" max="6" width="19.57421875" style="2" hidden="1" customWidth="1"/>
    <col min="7" max="7" width="6.28125" style="3" customWidth="1"/>
    <col min="8" max="8" width="7.421875" style="4" hidden="1" customWidth="1"/>
    <col min="9" max="9" width="7.8515625" style="2" customWidth="1"/>
    <col min="10" max="10" width="6.00390625" style="2" customWidth="1"/>
    <col min="11" max="11" width="6.7109375" style="2" customWidth="1"/>
    <col min="12" max="12" width="6.00390625" style="2" customWidth="1"/>
    <col min="13" max="13" width="6.28125" style="2" customWidth="1"/>
    <col min="14" max="14" width="5.8515625" style="2" customWidth="1"/>
    <col min="15" max="15" width="6.8515625" style="2" customWidth="1"/>
    <col min="16" max="16" width="6.28125" style="2" customWidth="1"/>
    <col min="17" max="18" width="6.8515625" style="2" customWidth="1"/>
    <col min="19" max="19" width="6.140625" style="2" customWidth="1"/>
    <col min="20" max="20" width="5.7109375" style="2" customWidth="1"/>
    <col min="21" max="21" width="11.140625" style="2" customWidth="1"/>
    <col min="22" max="22" width="6.00390625" style="2" customWidth="1"/>
    <col min="23" max="23" width="43.00390625" style="2" customWidth="1"/>
    <col min="24" max="24" width="9.140625" style="2" customWidth="1"/>
    <col min="25" max="16384" width="9.140625" style="2" customWidth="1"/>
  </cols>
  <sheetData>
    <row r="1" spans="1:23" s="1" customFormat="1" ht="18.75" customHeight="1">
      <c r="A1" s="58" t="s">
        <v>21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13"/>
    </row>
    <row r="2" spans="1:23" s="1" customFormat="1" ht="18.7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13"/>
    </row>
    <row r="3" spans="1:22" s="1" customFormat="1" ht="16.5" customHeight="1">
      <c r="A3" s="59" t="s">
        <v>97</v>
      </c>
      <c r="B3" s="59"/>
      <c r="C3" s="59"/>
      <c r="D3" s="6"/>
      <c r="E3" s="59" t="s">
        <v>12</v>
      </c>
      <c r="F3" s="59"/>
      <c r="G3" s="6"/>
      <c r="H3" s="6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8" ht="21" customHeight="1">
      <c r="A4" s="60" t="s">
        <v>23</v>
      </c>
      <c r="B4" s="60"/>
      <c r="C4" s="60"/>
      <c r="D4" s="60"/>
      <c r="E4" s="60"/>
      <c r="F4" s="60"/>
      <c r="G4" s="7"/>
      <c r="H4" s="7"/>
    </row>
    <row r="5" spans="1:23" ht="15.75" customHeight="1">
      <c r="A5" s="61" t="s">
        <v>6</v>
      </c>
      <c r="B5" s="64" t="s">
        <v>18</v>
      </c>
      <c r="C5" s="64" t="s">
        <v>16</v>
      </c>
      <c r="D5" s="64" t="s">
        <v>17</v>
      </c>
      <c r="E5" s="67" t="s">
        <v>7</v>
      </c>
      <c r="F5" s="64" t="s">
        <v>13</v>
      </c>
      <c r="G5" s="67" t="s">
        <v>8</v>
      </c>
      <c r="H5" s="64" t="s">
        <v>0</v>
      </c>
      <c r="I5" s="52" t="s">
        <v>22</v>
      </c>
      <c r="J5" s="52"/>
      <c r="K5" s="52"/>
      <c r="L5" s="52" t="s">
        <v>14</v>
      </c>
      <c r="M5" s="52"/>
      <c r="N5" s="52"/>
      <c r="O5" s="53" t="s">
        <v>40</v>
      </c>
      <c r="P5" s="54"/>
      <c r="Q5" s="55"/>
      <c r="R5" s="52" t="s">
        <v>4</v>
      </c>
      <c r="S5" s="52"/>
      <c r="T5" s="52"/>
      <c r="U5" s="48" t="s">
        <v>5</v>
      </c>
      <c r="V5" s="57" t="s">
        <v>3</v>
      </c>
      <c r="W5" s="46" t="s">
        <v>19</v>
      </c>
    </row>
    <row r="6" spans="1:23" s="1" customFormat="1" ht="15" customHeight="1">
      <c r="A6" s="62"/>
      <c r="B6" s="65"/>
      <c r="C6" s="65"/>
      <c r="D6" s="65"/>
      <c r="E6" s="68"/>
      <c r="F6" s="65"/>
      <c r="G6" s="68"/>
      <c r="H6" s="65"/>
      <c r="I6" s="47" t="s">
        <v>1</v>
      </c>
      <c r="J6" s="48" t="s">
        <v>2</v>
      </c>
      <c r="K6" s="49" t="s">
        <v>3</v>
      </c>
      <c r="L6" s="51" t="s">
        <v>15</v>
      </c>
      <c r="M6" s="48" t="s">
        <v>2</v>
      </c>
      <c r="N6" s="56" t="s">
        <v>3</v>
      </c>
      <c r="O6" s="51" t="s">
        <v>15</v>
      </c>
      <c r="P6" s="48" t="s">
        <v>2</v>
      </c>
      <c r="Q6" s="56" t="s">
        <v>3</v>
      </c>
      <c r="R6" s="51" t="s">
        <v>15</v>
      </c>
      <c r="S6" s="48" t="s">
        <v>2</v>
      </c>
      <c r="T6" s="56" t="s">
        <v>3</v>
      </c>
      <c r="U6" s="48"/>
      <c r="V6" s="57"/>
      <c r="W6" s="46"/>
    </row>
    <row r="7" spans="1:23" s="1" customFormat="1" ht="24" customHeight="1">
      <c r="A7" s="63"/>
      <c r="B7" s="66"/>
      <c r="C7" s="66"/>
      <c r="D7" s="66"/>
      <c r="E7" s="69"/>
      <c r="F7" s="66"/>
      <c r="G7" s="69"/>
      <c r="H7" s="66"/>
      <c r="I7" s="47"/>
      <c r="J7" s="48"/>
      <c r="K7" s="50"/>
      <c r="L7" s="51"/>
      <c r="M7" s="48"/>
      <c r="N7" s="56"/>
      <c r="O7" s="51"/>
      <c r="P7" s="48"/>
      <c r="Q7" s="56"/>
      <c r="R7" s="51"/>
      <c r="S7" s="48"/>
      <c r="T7" s="56"/>
      <c r="U7" s="48"/>
      <c r="V7" s="57"/>
      <c r="W7" s="46"/>
    </row>
    <row r="8" spans="1:23" s="1" customFormat="1" ht="26.25" customHeight="1">
      <c r="A8" s="14" t="s">
        <v>11</v>
      </c>
      <c r="B8" s="22" t="s">
        <v>75</v>
      </c>
      <c r="C8" s="22" t="s">
        <v>76</v>
      </c>
      <c r="D8" s="16"/>
      <c r="E8" s="15" t="s">
        <v>90</v>
      </c>
      <c r="F8" s="23"/>
      <c r="G8" s="18">
        <v>9</v>
      </c>
      <c r="H8" s="20"/>
      <c r="I8" s="10">
        <v>19</v>
      </c>
      <c r="J8" s="11">
        <f aca="true" t="shared" si="0" ref="J8:J17">20*I8/59</f>
        <v>6.440677966101695</v>
      </c>
      <c r="K8" s="8">
        <v>1</v>
      </c>
      <c r="L8" s="9">
        <v>19.8</v>
      </c>
      <c r="M8" s="11">
        <f aca="true" t="shared" si="1" ref="M8:M17">30*L8/19.8</f>
        <v>30</v>
      </c>
      <c r="N8" s="8">
        <v>1</v>
      </c>
      <c r="O8" s="10">
        <v>41.28</v>
      </c>
      <c r="P8" s="11">
        <f aca="true" t="shared" si="2" ref="P8:P17">20*33.13/O8</f>
        <v>16.051356589147286</v>
      </c>
      <c r="Q8" s="8">
        <v>3</v>
      </c>
      <c r="R8" s="10">
        <v>228</v>
      </c>
      <c r="S8" s="11">
        <f aca="true" t="shared" si="3" ref="S8:S14">30*228/R8</f>
        <v>30</v>
      </c>
      <c r="T8" s="8">
        <v>1</v>
      </c>
      <c r="U8" s="12">
        <f aca="true" t="shared" si="4" ref="U8:U17">SUM(J8,M8,P8,S8)</f>
        <v>82.49203455524898</v>
      </c>
      <c r="V8" s="5">
        <v>1</v>
      </c>
      <c r="W8" s="17" t="s">
        <v>85</v>
      </c>
    </row>
    <row r="9" spans="1:23" s="1" customFormat="1" ht="26.25" customHeight="1">
      <c r="A9" s="14" t="s">
        <v>9</v>
      </c>
      <c r="B9" s="22" t="s">
        <v>63</v>
      </c>
      <c r="C9" s="22" t="s">
        <v>64</v>
      </c>
      <c r="D9" s="16"/>
      <c r="E9" s="15" t="s">
        <v>90</v>
      </c>
      <c r="F9" s="23"/>
      <c r="G9" s="15">
        <v>9</v>
      </c>
      <c r="H9" s="16"/>
      <c r="I9" s="10">
        <v>13</v>
      </c>
      <c r="J9" s="11">
        <f t="shared" si="0"/>
        <v>4.406779661016949</v>
      </c>
      <c r="K9" s="8">
        <v>6</v>
      </c>
      <c r="L9" s="9">
        <v>16.6</v>
      </c>
      <c r="M9" s="11">
        <f t="shared" si="1"/>
        <v>25.151515151515152</v>
      </c>
      <c r="N9" s="8">
        <v>7</v>
      </c>
      <c r="O9" s="10">
        <v>33.13</v>
      </c>
      <c r="P9" s="11">
        <f t="shared" si="2"/>
        <v>20</v>
      </c>
      <c r="Q9" s="8">
        <v>1</v>
      </c>
      <c r="R9" s="10">
        <v>245</v>
      </c>
      <c r="S9" s="11">
        <f t="shared" si="3"/>
        <v>27.918367346938776</v>
      </c>
      <c r="T9" s="8">
        <v>3</v>
      </c>
      <c r="U9" s="12">
        <f t="shared" si="4"/>
        <v>77.47666215947088</v>
      </c>
      <c r="V9" s="5">
        <v>2</v>
      </c>
      <c r="W9" s="17" t="s">
        <v>84</v>
      </c>
    </row>
    <row r="10" spans="1:23" s="1" customFormat="1" ht="26.25" customHeight="1">
      <c r="A10" s="14" t="s">
        <v>10</v>
      </c>
      <c r="B10" s="22" t="s">
        <v>98</v>
      </c>
      <c r="C10" s="22" t="s">
        <v>99</v>
      </c>
      <c r="D10" s="16"/>
      <c r="E10" s="15" t="s">
        <v>90</v>
      </c>
      <c r="F10" s="23"/>
      <c r="G10" s="15">
        <v>11</v>
      </c>
      <c r="H10" s="16"/>
      <c r="I10" s="10">
        <v>14</v>
      </c>
      <c r="J10" s="11">
        <f t="shared" si="0"/>
        <v>4.745762711864407</v>
      </c>
      <c r="K10" s="8">
        <v>4</v>
      </c>
      <c r="L10" s="9">
        <v>18.4</v>
      </c>
      <c r="M10" s="11">
        <f t="shared" si="1"/>
        <v>27.87878787878788</v>
      </c>
      <c r="N10" s="8">
        <v>3</v>
      </c>
      <c r="O10" s="10">
        <v>41.84</v>
      </c>
      <c r="P10" s="11">
        <f t="shared" si="2"/>
        <v>15.836520076481834</v>
      </c>
      <c r="Q10" s="8">
        <v>4</v>
      </c>
      <c r="R10" s="10">
        <v>250</v>
      </c>
      <c r="S10" s="11">
        <f t="shared" si="3"/>
        <v>27.36</v>
      </c>
      <c r="T10" s="8">
        <v>4</v>
      </c>
      <c r="U10" s="12">
        <f t="shared" si="4"/>
        <v>75.82107066713411</v>
      </c>
      <c r="V10" s="5">
        <v>3</v>
      </c>
      <c r="W10" s="17" t="s">
        <v>87</v>
      </c>
    </row>
    <row r="11" spans="1:23" s="1" customFormat="1" ht="26.25" customHeight="1">
      <c r="A11" s="14" t="s">
        <v>32</v>
      </c>
      <c r="B11" s="22" t="s">
        <v>100</v>
      </c>
      <c r="C11" s="22" t="s">
        <v>77</v>
      </c>
      <c r="D11" s="16"/>
      <c r="E11" s="15" t="s">
        <v>90</v>
      </c>
      <c r="F11" s="23"/>
      <c r="G11" s="19">
        <v>10</v>
      </c>
      <c r="H11" s="16"/>
      <c r="I11" s="10">
        <v>14</v>
      </c>
      <c r="J11" s="11">
        <f t="shared" si="0"/>
        <v>4.745762711864407</v>
      </c>
      <c r="K11" s="8">
        <v>4</v>
      </c>
      <c r="L11" s="9">
        <v>17.3</v>
      </c>
      <c r="M11" s="11">
        <f t="shared" si="1"/>
        <v>26.21212121212121</v>
      </c>
      <c r="N11" s="8">
        <v>6</v>
      </c>
      <c r="O11" s="10">
        <v>44.19</v>
      </c>
      <c r="P11" s="11">
        <f t="shared" si="2"/>
        <v>14.994342611450556</v>
      </c>
      <c r="Q11" s="8">
        <v>6</v>
      </c>
      <c r="R11" s="10">
        <v>237</v>
      </c>
      <c r="S11" s="11">
        <f t="shared" si="3"/>
        <v>28.860759493670887</v>
      </c>
      <c r="T11" s="8">
        <v>2</v>
      </c>
      <c r="U11" s="12">
        <f t="shared" si="4"/>
        <v>74.81298602910707</v>
      </c>
      <c r="V11" s="5">
        <v>4</v>
      </c>
      <c r="W11" s="17" t="s">
        <v>85</v>
      </c>
    </row>
    <row r="12" spans="1:23" s="1" customFormat="1" ht="26.25" customHeight="1">
      <c r="A12" s="14" t="s">
        <v>30</v>
      </c>
      <c r="B12" s="22" t="s">
        <v>78</v>
      </c>
      <c r="C12" s="22" t="s">
        <v>79</v>
      </c>
      <c r="D12" s="16"/>
      <c r="E12" s="15" t="s">
        <v>90</v>
      </c>
      <c r="F12" s="23"/>
      <c r="G12" s="15">
        <v>10</v>
      </c>
      <c r="H12" s="16"/>
      <c r="I12" s="10">
        <v>11</v>
      </c>
      <c r="J12" s="11">
        <f t="shared" si="0"/>
        <v>3.7288135593220337</v>
      </c>
      <c r="K12" s="8">
        <v>8</v>
      </c>
      <c r="L12" s="9">
        <v>19.4</v>
      </c>
      <c r="M12" s="11">
        <f t="shared" si="1"/>
        <v>29.393939393939394</v>
      </c>
      <c r="N12" s="8">
        <v>2</v>
      </c>
      <c r="O12" s="10">
        <v>44.62</v>
      </c>
      <c r="P12" s="11">
        <f t="shared" si="2"/>
        <v>14.849843119677276</v>
      </c>
      <c r="Q12" s="8">
        <v>7</v>
      </c>
      <c r="R12" s="10">
        <v>255</v>
      </c>
      <c r="S12" s="11">
        <f t="shared" si="3"/>
        <v>26.823529411764707</v>
      </c>
      <c r="T12" s="8">
        <v>6</v>
      </c>
      <c r="U12" s="12">
        <f t="shared" si="4"/>
        <v>74.79612548470341</v>
      </c>
      <c r="V12" s="5">
        <v>5</v>
      </c>
      <c r="W12" s="17" t="s">
        <v>85</v>
      </c>
    </row>
    <row r="13" spans="1:23" s="1" customFormat="1" ht="26.25" customHeight="1">
      <c r="A13" s="14" t="s">
        <v>37</v>
      </c>
      <c r="B13" s="22" t="s">
        <v>81</v>
      </c>
      <c r="C13" s="22" t="s">
        <v>74</v>
      </c>
      <c r="D13" s="16"/>
      <c r="E13" s="15" t="s">
        <v>90</v>
      </c>
      <c r="F13" s="23"/>
      <c r="G13" s="15">
        <v>11</v>
      </c>
      <c r="H13" s="16"/>
      <c r="I13" s="10">
        <v>18</v>
      </c>
      <c r="J13" s="11">
        <f t="shared" si="0"/>
        <v>6.101694915254237</v>
      </c>
      <c r="K13" s="8">
        <v>2</v>
      </c>
      <c r="L13" s="9">
        <v>17.8</v>
      </c>
      <c r="M13" s="11">
        <f t="shared" si="1"/>
        <v>26.96969696969697</v>
      </c>
      <c r="N13" s="8">
        <v>4</v>
      </c>
      <c r="O13" s="10">
        <v>53.72</v>
      </c>
      <c r="P13" s="11">
        <f t="shared" si="2"/>
        <v>12.334326135517498</v>
      </c>
      <c r="Q13" s="8">
        <v>9</v>
      </c>
      <c r="R13" s="10">
        <v>280</v>
      </c>
      <c r="S13" s="11">
        <f t="shared" si="3"/>
        <v>24.428571428571427</v>
      </c>
      <c r="T13" s="8">
        <v>7</v>
      </c>
      <c r="U13" s="12">
        <f t="shared" si="4"/>
        <v>69.83428944904013</v>
      </c>
      <c r="V13" s="5">
        <v>6</v>
      </c>
      <c r="W13" s="17" t="s">
        <v>88</v>
      </c>
    </row>
    <row r="14" spans="1:23" s="1" customFormat="1" ht="26.25" customHeight="1">
      <c r="A14" s="14" t="s">
        <v>36</v>
      </c>
      <c r="B14" s="22" t="s">
        <v>102</v>
      </c>
      <c r="C14" s="22" t="s">
        <v>62</v>
      </c>
      <c r="D14" s="16"/>
      <c r="E14" s="15" t="s">
        <v>90</v>
      </c>
      <c r="F14" s="23"/>
      <c r="G14" s="19">
        <v>9</v>
      </c>
      <c r="H14" s="21">
        <v>78</v>
      </c>
      <c r="I14" s="10">
        <v>9</v>
      </c>
      <c r="J14" s="11">
        <f t="shared" si="0"/>
        <v>3.0508474576271185</v>
      </c>
      <c r="K14" s="8">
        <v>9</v>
      </c>
      <c r="L14" s="9">
        <v>15.1</v>
      </c>
      <c r="M14" s="11">
        <f t="shared" si="1"/>
        <v>22.87878787878788</v>
      </c>
      <c r="N14" s="8">
        <v>10</v>
      </c>
      <c r="O14" s="10">
        <v>42.65</v>
      </c>
      <c r="P14" s="11">
        <f t="shared" si="2"/>
        <v>15.535756154747949</v>
      </c>
      <c r="Q14" s="8">
        <v>5</v>
      </c>
      <c r="R14" s="10">
        <v>250</v>
      </c>
      <c r="S14" s="11">
        <f t="shared" si="3"/>
        <v>27.36</v>
      </c>
      <c r="T14" s="8">
        <v>4</v>
      </c>
      <c r="U14" s="12">
        <f t="shared" si="4"/>
        <v>68.82539149116295</v>
      </c>
      <c r="V14" s="5">
        <v>7</v>
      </c>
      <c r="W14" s="17" t="s">
        <v>83</v>
      </c>
    </row>
    <row r="15" spans="1:23" s="1" customFormat="1" ht="26.25" customHeight="1">
      <c r="A15" s="14" t="s">
        <v>31</v>
      </c>
      <c r="B15" s="22" t="s">
        <v>78</v>
      </c>
      <c r="C15" s="22" t="s">
        <v>80</v>
      </c>
      <c r="D15" s="16"/>
      <c r="E15" s="15" t="s">
        <v>90</v>
      </c>
      <c r="F15" s="23"/>
      <c r="G15" s="15">
        <v>11</v>
      </c>
      <c r="H15" s="16"/>
      <c r="I15" s="10">
        <v>16</v>
      </c>
      <c r="J15" s="11">
        <f t="shared" si="0"/>
        <v>5.423728813559322</v>
      </c>
      <c r="K15" s="8">
        <v>3</v>
      </c>
      <c r="L15" s="9">
        <v>17.5</v>
      </c>
      <c r="M15" s="11">
        <f t="shared" si="1"/>
        <v>26.515151515151516</v>
      </c>
      <c r="N15" s="8">
        <v>5</v>
      </c>
      <c r="O15" s="10">
        <v>54.66</v>
      </c>
      <c r="P15" s="11">
        <f t="shared" si="2"/>
        <v>12.122210025612882</v>
      </c>
      <c r="Q15" s="8">
        <v>10</v>
      </c>
      <c r="R15" s="10">
        <v>282</v>
      </c>
      <c r="S15" s="11">
        <v>24.26</v>
      </c>
      <c r="T15" s="8">
        <v>8</v>
      </c>
      <c r="U15" s="12">
        <f t="shared" si="4"/>
        <v>68.32109035432372</v>
      </c>
      <c r="V15" s="5">
        <v>8</v>
      </c>
      <c r="W15" s="17" t="s">
        <v>88</v>
      </c>
    </row>
    <row r="16" spans="1:23" s="1" customFormat="1" ht="26.25" customHeight="1">
      <c r="A16" s="14" t="s">
        <v>33</v>
      </c>
      <c r="B16" s="22" t="s">
        <v>65</v>
      </c>
      <c r="C16" s="22" t="s">
        <v>66</v>
      </c>
      <c r="D16" s="16"/>
      <c r="E16" s="15" t="s">
        <v>90</v>
      </c>
      <c r="F16" s="23"/>
      <c r="G16" s="15">
        <v>9</v>
      </c>
      <c r="H16" s="16"/>
      <c r="I16" s="10">
        <v>12</v>
      </c>
      <c r="J16" s="11">
        <f t="shared" si="0"/>
        <v>4.067796610169491</v>
      </c>
      <c r="K16" s="8">
        <v>7</v>
      </c>
      <c r="L16" s="9">
        <v>16.5</v>
      </c>
      <c r="M16" s="11">
        <f t="shared" si="1"/>
        <v>25</v>
      </c>
      <c r="N16" s="8">
        <v>8</v>
      </c>
      <c r="O16" s="10">
        <v>51.1</v>
      </c>
      <c r="P16" s="11">
        <f t="shared" si="2"/>
        <v>12.966731898238748</v>
      </c>
      <c r="Q16" s="8">
        <v>8</v>
      </c>
      <c r="R16" s="10">
        <v>293</v>
      </c>
      <c r="S16" s="11">
        <f>30*228/R16</f>
        <v>23.344709897610922</v>
      </c>
      <c r="T16" s="8">
        <v>9</v>
      </c>
      <c r="U16" s="12">
        <f t="shared" si="4"/>
        <v>65.37923840601917</v>
      </c>
      <c r="V16" s="5">
        <v>9</v>
      </c>
      <c r="W16" s="17" t="s">
        <v>83</v>
      </c>
    </row>
    <row r="17" spans="1:23" s="1" customFormat="1" ht="24" customHeight="1">
      <c r="A17" s="14" t="s">
        <v>34</v>
      </c>
      <c r="B17" s="22" t="s">
        <v>101</v>
      </c>
      <c r="C17" s="22" t="s">
        <v>61</v>
      </c>
      <c r="D17" s="16"/>
      <c r="E17" s="15" t="s">
        <v>90</v>
      </c>
      <c r="F17" s="23"/>
      <c r="G17" s="15">
        <v>10</v>
      </c>
      <c r="H17" s="16"/>
      <c r="I17" s="10">
        <v>7</v>
      </c>
      <c r="J17" s="11">
        <f t="shared" si="0"/>
        <v>2.3728813559322033</v>
      </c>
      <c r="K17" s="8">
        <v>10</v>
      </c>
      <c r="L17" s="9">
        <v>15.5</v>
      </c>
      <c r="M17" s="11">
        <f t="shared" si="1"/>
        <v>23.484848484848484</v>
      </c>
      <c r="N17" s="8">
        <v>9</v>
      </c>
      <c r="O17" s="10">
        <v>38.09</v>
      </c>
      <c r="P17" s="11">
        <f t="shared" si="2"/>
        <v>17.395641900761355</v>
      </c>
      <c r="Q17" s="8">
        <v>2</v>
      </c>
      <c r="R17" s="10">
        <v>0</v>
      </c>
      <c r="S17" s="11">
        <v>0</v>
      </c>
      <c r="T17" s="8">
        <v>10</v>
      </c>
      <c r="U17" s="12">
        <f t="shared" si="4"/>
        <v>43.25337174154204</v>
      </c>
      <c r="V17" s="5">
        <v>10</v>
      </c>
      <c r="W17" s="17" t="s">
        <v>87</v>
      </c>
    </row>
    <row r="19" spans="2:9" ht="15">
      <c r="B19" s="70" t="s">
        <v>89</v>
      </c>
      <c r="C19" s="70"/>
      <c r="D19" s="70"/>
      <c r="E19" s="70"/>
      <c r="F19" s="70"/>
      <c r="G19" s="70"/>
      <c r="H19" s="70"/>
      <c r="I19" s="70"/>
    </row>
  </sheetData>
  <sheetProtection/>
  <mergeCells count="32">
    <mergeCell ref="E3:F3"/>
    <mergeCell ref="N6:N7"/>
    <mergeCell ref="R6:R7"/>
    <mergeCell ref="A4:F4"/>
    <mergeCell ref="A3:C3"/>
    <mergeCell ref="A1:V2"/>
    <mergeCell ref="O6:O7"/>
    <mergeCell ref="P6:P7"/>
    <mergeCell ref="Q6:Q7"/>
    <mergeCell ref="F5:F7"/>
    <mergeCell ref="T6:T7"/>
    <mergeCell ref="S6:S7"/>
    <mergeCell ref="A5:A7"/>
    <mergeCell ref="O5:Q5"/>
    <mergeCell ref="R5:T5"/>
    <mergeCell ref="B19:I19"/>
    <mergeCell ref="U5:U7"/>
    <mergeCell ref="I5:K5"/>
    <mergeCell ref="H5:H7"/>
    <mergeCell ref="M6:M7"/>
    <mergeCell ref="L5:N5"/>
    <mergeCell ref="K6:K7"/>
    <mergeCell ref="L6:L7"/>
    <mergeCell ref="G5:G7"/>
    <mergeCell ref="W5:W7"/>
    <mergeCell ref="B5:B7"/>
    <mergeCell ref="C5:C7"/>
    <mergeCell ref="D5:D7"/>
    <mergeCell ref="E5:E7"/>
    <mergeCell ref="V5:V7"/>
    <mergeCell ref="I6:I7"/>
    <mergeCell ref="J6:J7"/>
  </mergeCells>
  <printOptions horizontalCentered="1"/>
  <pageMargins left="0.3937007874015748" right="0.1968503937007874" top="0.5905511811023623" bottom="0.1968503937007874" header="0.5118110236220472" footer="0.5118110236220472"/>
  <pageSetup fitToHeight="0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"/>
  <sheetViews>
    <sheetView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E21" sqref="E21"/>
    </sheetView>
  </sheetViews>
  <sheetFormatPr defaultColWidth="9.140625" defaultRowHeight="15"/>
  <cols>
    <col min="1" max="1" width="4.421875" style="2" customWidth="1"/>
    <col min="2" max="2" width="15.7109375" style="2" customWidth="1"/>
    <col min="3" max="3" width="12.8515625" style="2" customWidth="1"/>
    <col min="4" max="4" width="16.7109375" style="2" hidden="1" customWidth="1"/>
    <col min="5" max="5" width="22.7109375" style="2" customWidth="1"/>
    <col min="6" max="6" width="19.00390625" style="2" hidden="1" customWidth="1"/>
    <col min="7" max="7" width="6.28125" style="3" customWidth="1"/>
    <col min="8" max="8" width="7.421875" style="4" hidden="1" customWidth="1"/>
    <col min="9" max="9" width="7.8515625" style="2" customWidth="1"/>
    <col min="10" max="10" width="6.00390625" style="2" customWidth="1"/>
    <col min="11" max="11" width="6.7109375" style="2" customWidth="1"/>
    <col min="12" max="12" width="6.00390625" style="2" customWidth="1"/>
    <col min="13" max="13" width="6.28125" style="2" customWidth="1"/>
    <col min="14" max="14" width="5.8515625" style="2" customWidth="1"/>
    <col min="15" max="15" width="6.8515625" style="2" customWidth="1"/>
    <col min="16" max="16" width="10.421875" style="2" customWidth="1"/>
    <col min="17" max="18" width="6.8515625" style="2" customWidth="1"/>
    <col min="19" max="19" width="9.57421875" style="2" customWidth="1"/>
    <col min="20" max="20" width="5.7109375" style="2" customWidth="1"/>
    <col min="21" max="21" width="15.28125" style="2" customWidth="1"/>
    <col min="22" max="22" width="6.00390625" style="2" customWidth="1"/>
    <col min="23" max="23" width="43.421875" style="2" customWidth="1"/>
    <col min="24" max="24" width="9.140625" style="2" customWidth="1"/>
    <col min="25" max="16384" width="9.140625" style="2" customWidth="1"/>
  </cols>
  <sheetData>
    <row r="1" spans="1:23" s="1" customFormat="1" ht="18.75" customHeight="1">
      <c r="A1" s="58" t="s">
        <v>21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13"/>
    </row>
    <row r="2" spans="1:23" s="1" customFormat="1" ht="18.7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13"/>
    </row>
    <row r="3" spans="1:22" s="1" customFormat="1" ht="16.5" customHeight="1">
      <c r="A3" s="59" t="s">
        <v>97</v>
      </c>
      <c r="B3" s="59"/>
      <c r="C3" s="59"/>
      <c r="D3" s="6"/>
      <c r="E3" s="59" t="s">
        <v>12</v>
      </c>
      <c r="F3" s="59"/>
      <c r="G3" s="6"/>
      <c r="H3" s="6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8" ht="21" customHeight="1">
      <c r="A4" s="60" t="s">
        <v>25</v>
      </c>
      <c r="B4" s="60"/>
      <c r="C4" s="60"/>
      <c r="D4" s="60"/>
      <c r="E4" s="60"/>
      <c r="F4" s="60"/>
      <c r="G4" s="7"/>
      <c r="H4" s="7"/>
    </row>
    <row r="5" spans="1:23" ht="15.75" customHeight="1">
      <c r="A5" s="61" t="s">
        <v>6</v>
      </c>
      <c r="B5" s="64" t="s">
        <v>18</v>
      </c>
      <c r="C5" s="64" t="s">
        <v>16</v>
      </c>
      <c r="D5" s="64" t="s">
        <v>17</v>
      </c>
      <c r="E5" s="67" t="s">
        <v>7</v>
      </c>
      <c r="F5" s="64" t="s">
        <v>13</v>
      </c>
      <c r="G5" s="67" t="s">
        <v>8</v>
      </c>
      <c r="H5" s="64" t="s">
        <v>0</v>
      </c>
      <c r="I5" s="52" t="s">
        <v>22</v>
      </c>
      <c r="J5" s="52"/>
      <c r="K5" s="52"/>
      <c r="L5" s="52" t="s">
        <v>14</v>
      </c>
      <c r="M5" s="52"/>
      <c r="N5" s="52"/>
      <c r="O5" s="53" t="s">
        <v>40</v>
      </c>
      <c r="P5" s="54"/>
      <c r="Q5" s="55"/>
      <c r="R5" s="52" t="s">
        <v>4</v>
      </c>
      <c r="S5" s="52"/>
      <c r="T5" s="52"/>
      <c r="U5" s="48" t="s">
        <v>5</v>
      </c>
      <c r="V5" s="57" t="s">
        <v>3</v>
      </c>
      <c r="W5" s="46" t="s">
        <v>19</v>
      </c>
    </row>
    <row r="6" spans="1:23" s="1" customFormat="1" ht="15" customHeight="1">
      <c r="A6" s="62"/>
      <c r="B6" s="65"/>
      <c r="C6" s="65"/>
      <c r="D6" s="65"/>
      <c r="E6" s="68"/>
      <c r="F6" s="65"/>
      <c r="G6" s="68"/>
      <c r="H6" s="65"/>
      <c r="I6" s="47" t="s">
        <v>1</v>
      </c>
      <c r="J6" s="48" t="s">
        <v>2</v>
      </c>
      <c r="K6" s="49" t="s">
        <v>3</v>
      </c>
      <c r="L6" s="51" t="s">
        <v>15</v>
      </c>
      <c r="M6" s="48" t="s">
        <v>2</v>
      </c>
      <c r="N6" s="56" t="s">
        <v>3</v>
      </c>
      <c r="O6" s="51" t="s">
        <v>15</v>
      </c>
      <c r="P6" s="48" t="s">
        <v>2</v>
      </c>
      <c r="Q6" s="56" t="s">
        <v>3</v>
      </c>
      <c r="R6" s="51" t="s">
        <v>15</v>
      </c>
      <c r="S6" s="48" t="s">
        <v>2</v>
      </c>
      <c r="T6" s="56" t="s">
        <v>3</v>
      </c>
      <c r="U6" s="48"/>
      <c r="V6" s="57"/>
      <c r="W6" s="46"/>
    </row>
    <row r="7" spans="1:23" s="1" customFormat="1" ht="24" customHeight="1">
      <c r="A7" s="63"/>
      <c r="B7" s="66"/>
      <c r="C7" s="66"/>
      <c r="D7" s="66"/>
      <c r="E7" s="69"/>
      <c r="F7" s="66"/>
      <c r="G7" s="69"/>
      <c r="H7" s="66"/>
      <c r="I7" s="47"/>
      <c r="J7" s="48"/>
      <c r="K7" s="50"/>
      <c r="L7" s="51"/>
      <c r="M7" s="48"/>
      <c r="N7" s="56"/>
      <c r="O7" s="51"/>
      <c r="P7" s="48"/>
      <c r="Q7" s="56"/>
      <c r="R7" s="51"/>
      <c r="S7" s="48"/>
      <c r="T7" s="56"/>
      <c r="U7" s="48"/>
      <c r="V7" s="57"/>
      <c r="W7" s="46"/>
    </row>
    <row r="8" spans="1:23" s="1" customFormat="1" ht="24" customHeight="1">
      <c r="A8" s="14" t="s">
        <v>11</v>
      </c>
      <c r="B8" s="22" t="s">
        <v>104</v>
      </c>
      <c r="C8" s="22" t="s">
        <v>105</v>
      </c>
      <c r="D8" s="16"/>
      <c r="E8" s="15" t="s">
        <v>90</v>
      </c>
      <c r="F8" s="22" t="s">
        <v>28</v>
      </c>
      <c r="G8" s="15">
        <v>8</v>
      </c>
      <c r="H8" s="16"/>
      <c r="I8" s="10">
        <v>15</v>
      </c>
      <c r="J8" s="11">
        <f aca="true" t="shared" si="0" ref="J8:J15">20*I8/56</f>
        <v>5.357142857142857</v>
      </c>
      <c r="K8" s="8">
        <v>4</v>
      </c>
      <c r="L8" s="9">
        <v>18.1</v>
      </c>
      <c r="M8" s="11">
        <f aca="true" t="shared" si="1" ref="M8:M15">30*L8/18.7</f>
        <v>29.037433155080215</v>
      </c>
      <c r="N8" s="8">
        <v>2</v>
      </c>
      <c r="O8" s="10">
        <v>36.1</v>
      </c>
      <c r="P8" s="11">
        <f aca="true" t="shared" si="2" ref="P8:P15">20*36.1/O8</f>
        <v>20</v>
      </c>
      <c r="Q8" s="8">
        <v>1</v>
      </c>
      <c r="R8" s="10">
        <v>230</v>
      </c>
      <c r="S8" s="11">
        <f aca="true" t="shared" si="3" ref="S8:S15">30*210/R8</f>
        <v>27.391304347826086</v>
      </c>
      <c r="T8" s="8">
        <v>4</v>
      </c>
      <c r="U8" s="12">
        <f aca="true" t="shared" si="4" ref="U8:U15">SUM(J8,M8,P8,S8)</f>
        <v>81.78588036004916</v>
      </c>
      <c r="V8" s="5">
        <v>1</v>
      </c>
      <c r="W8" s="17" t="s">
        <v>83</v>
      </c>
    </row>
    <row r="9" spans="1:23" s="1" customFormat="1" ht="24" customHeight="1">
      <c r="A9" s="14" t="s">
        <v>32</v>
      </c>
      <c r="B9" s="22" t="s">
        <v>41</v>
      </c>
      <c r="C9" s="22" t="s">
        <v>42</v>
      </c>
      <c r="D9" s="16"/>
      <c r="E9" s="15" t="s">
        <v>90</v>
      </c>
      <c r="F9" s="22" t="s">
        <v>29</v>
      </c>
      <c r="G9" s="15">
        <v>8</v>
      </c>
      <c r="H9" s="16"/>
      <c r="I9" s="10">
        <v>23</v>
      </c>
      <c r="J9" s="11">
        <f t="shared" si="0"/>
        <v>8.214285714285714</v>
      </c>
      <c r="K9" s="8">
        <v>1</v>
      </c>
      <c r="L9" s="9">
        <v>17.6</v>
      </c>
      <c r="M9" s="11">
        <f t="shared" si="1"/>
        <v>28.23529411764706</v>
      </c>
      <c r="N9" s="8">
        <v>3</v>
      </c>
      <c r="O9" s="10">
        <v>41.03</v>
      </c>
      <c r="P9" s="11">
        <f t="shared" si="2"/>
        <v>17.59688033146478</v>
      </c>
      <c r="Q9" s="8">
        <v>5</v>
      </c>
      <c r="R9" s="10">
        <v>246</v>
      </c>
      <c r="S9" s="11">
        <f t="shared" si="3"/>
        <v>25.609756097560975</v>
      </c>
      <c r="T9" s="8">
        <v>5</v>
      </c>
      <c r="U9" s="12">
        <f t="shared" si="4"/>
        <v>79.65621626095853</v>
      </c>
      <c r="V9" s="5">
        <v>2</v>
      </c>
      <c r="W9" s="17" t="s">
        <v>84</v>
      </c>
    </row>
    <row r="10" spans="1:23" s="1" customFormat="1" ht="24" customHeight="1">
      <c r="A10" s="14" t="s">
        <v>9</v>
      </c>
      <c r="B10" s="22" t="s">
        <v>46</v>
      </c>
      <c r="C10" s="22" t="s">
        <v>47</v>
      </c>
      <c r="D10" s="16"/>
      <c r="E10" s="15" t="s">
        <v>90</v>
      </c>
      <c r="F10" s="22" t="s">
        <v>28</v>
      </c>
      <c r="G10" s="15">
        <v>8</v>
      </c>
      <c r="H10" s="16"/>
      <c r="I10" s="10">
        <v>14</v>
      </c>
      <c r="J10" s="11">
        <f t="shared" si="0"/>
        <v>5</v>
      </c>
      <c r="K10" s="8">
        <v>6</v>
      </c>
      <c r="L10" s="9">
        <v>17.1</v>
      </c>
      <c r="M10" s="11">
        <f t="shared" si="1"/>
        <v>27.433155080213904</v>
      </c>
      <c r="N10" s="8">
        <v>4</v>
      </c>
      <c r="O10" s="10">
        <v>38.75</v>
      </c>
      <c r="P10" s="11">
        <f t="shared" si="2"/>
        <v>18.63225806451613</v>
      </c>
      <c r="Q10" s="8">
        <v>3</v>
      </c>
      <c r="R10" s="10">
        <v>226</v>
      </c>
      <c r="S10" s="11">
        <f t="shared" si="3"/>
        <v>27.876106194690266</v>
      </c>
      <c r="T10" s="8">
        <v>2</v>
      </c>
      <c r="U10" s="12">
        <f t="shared" si="4"/>
        <v>78.9415193394203</v>
      </c>
      <c r="V10" s="5">
        <v>3</v>
      </c>
      <c r="W10" s="17" t="s">
        <v>84</v>
      </c>
    </row>
    <row r="11" spans="1:23" s="1" customFormat="1" ht="24" customHeight="1">
      <c r="A11" s="14" t="s">
        <v>37</v>
      </c>
      <c r="B11" s="35" t="s">
        <v>57</v>
      </c>
      <c r="C11" s="35" t="s">
        <v>24</v>
      </c>
      <c r="D11" s="36"/>
      <c r="E11" s="15" t="s">
        <v>90</v>
      </c>
      <c r="F11" s="36"/>
      <c r="G11" s="37">
        <v>8</v>
      </c>
      <c r="H11" s="38"/>
      <c r="I11" s="32">
        <v>7</v>
      </c>
      <c r="J11" s="11">
        <f t="shared" si="0"/>
        <v>2.5</v>
      </c>
      <c r="K11" s="33">
        <v>8</v>
      </c>
      <c r="L11" s="31">
        <v>18.7</v>
      </c>
      <c r="M11" s="11">
        <f t="shared" si="1"/>
        <v>30</v>
      </c>
      <c r="N11" s="33">
        <v>1</v>
      </c>
      <c r="O11" s="31">
        <v>36.35</v>
      </c>
      <c r="P11" s="11">
        <f t="shared" si="2"/>
        <v>19.86244841815681</v>
      </c>
      <c r="Q11" s="28">
        <v>2</v>
      </c>
      <c r="R11" s="32">
        <v>264</v>
      </c>
      <c r="S11" s="11">
        <f t="shared" si="3"/>
        <v>23.863636363636363</v>
      </c>
      <c r="T11" s="28">
        <v>7</v>
      </c>
      <c r="U11" s="12">
        <f t="shared" si="4"/>
        <v>76.22608478179318</v>
      </c>
      <c r="V11" s="5">
        <v>4</v>
      </c>
      <c r="W11" s="17" t="s">
        <v>86</v>
      </c>
    </row>
    <row r="12" spans="1:23" s="1" customFormat="1" ht="24" customHeight="1">
      <c r="A12" s="14" t="s">
        <v>36</v>
      </c>
      <c r="B12" s="22" t="s">
        <v>54</v>
      </c>
      <c r="C12" s="22" t="s">
        <v>55</v>
      </c>
      <c r="D12" s="16"/>
      <c r="E12" s="15" t="s">
        <v>90</v>
      </c>
      <c r="F12" s="22"/>
      <c r="G12" s="15">
        <v>8</v>
      </c>
      <c r="H12" s="16"/>
      <c r="I12" s="10">
        <v>16</v>
      </c>
      <c r="J12" s="11">
        <f t="shared" si="0"/>
        <v>5.714285714285714</v>
      </c>
      <c r="K12" s="8">
        <v>3</v>
      </c>
      <c r="L12" s="9">
        <v>15.5</v>
      </c>
      <c r="M12" s="11">
        <f t="shared" si="1"/>
        <v>24.86631016042781</v>
      </c>
      <c r="N12" s="8">
        <v>5</v>
      </c>
      <c r="O12" s="10">
        <v>46.03</v>
      </c>
      <c r="P12" s="11">
        <f t="shared" si="2"/>
        <v>15.685422550510536</v>
      </c>
      <c r="Q12" s="8">
        <v>6</v>
      </c>
      <c r="R12" s="10">
        <v>227</v>
      </c>
      <c r="S12" s="11">
        <f t="shared" si="3"/>
        <v>27.75330396475771</v>
      </c>
      <c r="T12" s="8">
        <v>3</v>
      </c>
      <c r="U12" s="12">
        <f t="shared" si="4"/>
        <v>74.01932238998177</v>
      </c>
      <c r="V12" s="5">
        <v>5</v>
      </c>
      <c r="W12" s="17" t="s">
        <v>83</v>
      </c>
    </row>
    <row r="13" spans="1:23" s="1" customFormat="1" ht="24" customHeight="1">
      <c r="A13" s="14" t="s">
        <v>33</v>
      </c>
      <c r="B13" s="22" t="s">
        <v>82</v>
      </c>
      <c r="C13" s="22" t="s">
        <v>52</v>
      </c>
      <c r="D13" s="16"/>
      <c r="E13" s="15" t="s">
        <v>90</v>
      </c>
      <c r="F13" s="22" t="s">
        <v>27</v>
      </c>
      <c r="G13" s="15">
        <v>8</v>
      </c>
      <c r="H13" s="16"/>
      <c r="I13" s="10">
        <v>17</v>
      </c>
      <c r="J13" s="11">
        <f t="shared" si="0"/>
        <v>6.071428571428571</v>
      </c>
      <c r="K13" s="8">
        <v>2</v>
      </c>
      <c r="L13" s="9">
        <v>13.5</v>
      </c>
      <c r="M13" s="11">
        <f t="shared" si="1"/>
        <v>21.65775401069519</v>
      </c>
      <c r="N13" s="8">
        <v>7</v>
      </c>
      <c r="O13" s="10">
        <v>39.28</v>
      </c>
      <c r="P13" s="11">
        <f t="shared" si="2"/>
        <v>18.380855397148675</v>
      </c>
      <c r="Q13" s="8">
        <v>4</v>
      </c>
      <c r="R13" s="10">
        <v>252</v>
      </c>
      <c r="S13" s="11">
        <f t="shared" si="3"/>
        <v>25</v>
      </c>
      <c r="T13" s="8">
        <v>6</v>
      </c>
      <c r="U13" s="12">
        <f t="shared" si="4"/>
        <v>71.11003797927243</v>
      </c>
      <c r="V13" s="5">
        <v>6</v>
      </c>
      <c r="W13" s="17" t="s">
        <v>86</v>
      </c>
    </row>
    <row r="14" spans="1:23" s="1" customFormat="1" ht="24" customHeight="1">
      <c r="A14" s="14" t="s">
        <v>10</v>
      </c>
      <c r="B14" s="22" t="s">
        <v>103</v>
      </c>
      <c r="C14" s="22" t="s">
        <v>56</v>
      </c>
      <c r="D14" s="16"/>
      <c r="E14" s="15" t="s">
        <v>90</v>
      </c>
      <c r="F14" s="22" t="s">
        <v>35</v>
      </c>
      <c r="G14" s="15">
        <v>7</v>
      </c>
      <c r="H14" s="16"/>
      <c r="I14" s="10">
        <v>10</v>
      </c>
      <c r="J14" s="11">
        <f t="shared" si="0"/>
        <v>3.5714285714285716</v>
      </c>
      <c r="K14" s="8">
        <v>7</v>
      </c>
      <c r="L14" s="9">
        <v>12.7</v>
      </c>
      <c r="M14" s="11">
        <f t="shared" si="1"/>
        <v>20.37433155080214</v>
      </c>
      <c r="N14" s="8">
        <v>8</v>
      </c>
      <c r="O14" s="10">
        <v>47.34</v>
      </c>
      <c r="P14" s="11">
        <f t="shared" si="2"/>
        <v>15.251373046049851</v>
      </c>
      <c r="Q14" s="8">
        <v>7</v>
      </c>
      <c r="R14" s="10">
        <v>210</v>
      </c>
      <c r="S14" s="11">
        <f t="shared" si="3"/>
        <v>30</v>
      </c>
      <c r="T14" s="8">
        <v>1</v>
      </c>
      <c r="U14" s="12">
        <f t="shared" si="4"/>
        <v>69.19713316828057</v>
      </c>
      <c r="V14" s="5">
        <v>7</v>
      </c>
      <c r="W14" s="17" t="s">
        <v>84</v>
      </c>
    </row>
    <row r="15" spans="1:23" s="1" customFormat="1" ht="24" customHeight="1">
      <c r="A15" s="14" t="s">
        <v>34</v>
      </c>
      <c r="B15" s="22" t="s">
        <v>106</v>
      </c>
      <c r="C15" s="22" t="s">
        <v>107</v>
      </c>
      <c r="D15" s="16"/>
      <c r="E15" s="15" t="s">
        <v>90</v>
      </c>
      <c r="F15" s="22" t="s">
        <v>28</v>
      </c>
      <c r="G15" s="15">
        <v>8</v>
      </c>
      <c r="H15" s="16"/>
      <c r="I15" s="10">
        <v>15</v>
      </c>
      <c r="J15" s="11">
        <f t="shared" si="0"/>
        <v>5.357142857142857</v>
      </c>
      <c r="K15" s="8">
        <v>4</v>
      </c>
      <c r="L15" s="9">
        <v>14.6</v>
      </c>
      <c r="M15" s="11">
        <f t="shared" si="1"/>
        <v>23.422459893048128</v>
      </c>
      <c r="N15" s="8">
        <v>6</v>
      </c>
      <c r="O15" s="10">
        <v>48.72</v>
      </c>
      <c r="P15" s="11">
        <f t="shared" si="2"/>
        <v>14.819376026272579</v>
      </c>
      <c r="Q15" s="8">
        <v>8</v>
      </c>
      <c r="R15" s="10">
        <v>265</v>
      </c>
      <c r="S15" s="11">
        <f t="shared" si="3"/>
        <v>23.77358490566038</v>
      </c>
      <c r="T15" s="8">
        <v>8</v>
      </c>
      <c r="U15" s="12">
        <f t="shared" si="4"/>
        <v>67.37256368212394</v>
      </c>
      <c r="V15" s="5">
        <v>8</v>
      </c>
      <c r="W15" s="17" t="s">
        <v>86</v>
      </c>
    </row>
    <row r="18" spans="2:9" ht="15">
      <c r="B18" s="70" t="s">
        <v>89</v>
      </c>
      <c r="C18" s="70"/>
      <c r="D18" s="70"/>
      <c r="E18" s="70"/>
      <c r="F18" s="70"/>
      <c r="G18" s="70"/>
      <c r="H18" s="70"/>
      <c r="I18" s="70"/>
    </row>
  </sheetData>
  <sheetProtection/>
  <mergeCells count="32">
    <mergeCell ref="Q6:Q7"/>
    <mergeCell ref="R6:R7"/>
    <mergeCell ref="S6:S7"/>
    <mergeCell ref="G5:G7"/>
    <mergeCell ref="H5:H7"/>
    <mergeCell ref="I5:K5"/>
    <mergeCell ref="C5:C7"/>
    <mergeCell ref="D5:D7"/>
    <mergeCell ref="E5:E7"/>
    <mergeCell ref="F5:F7"/>
    <mergeCell ref="B18:I18"/>
    <mergeCell ref="P6:P7"/>
    <mergeCell ref="U5:U7"/>
    <mergeCell ref="V5:V7"/>
    <mergeCell ref="A1:V2"/>
    <mergeCell ref="A3:C3"/>
    <mergeCell ref="E3:F3"/>
    <mergeCell ref="A4:F4"/>
    <mergeCell ref="A5:A7"/>
    <mergeCell ref="N6:N7"/>
    <mergeCell ref="O6:O7"/>
    <mergeCell ref="B5:B7"/>
    <mergeCell ref="W5:W7"/>
    <mergeCell ref="I6:I7"/>
    <mergeCell ref="J6:J7"/>
    <mergeCell ref="K6:K7"/>
    <mergeCell ref="L6:L7"/>
    <mergeCell ref="M6:M7"/>
    <mergeCell ref="L5:N5"/>
    <mergeCell ref="O5:Q5"/>
    <mergeCell ref="T6:T7"/>
    <mergeCell ref="R5:T5"/>
  </mergeCells>
  <printOptions horizontalCentered="1"/>
  <pageMargins left="0.3937007874015748" right="0.1968503937007874" top="0.5905511811023623" bottom="0.1968503937007874" header="0.5118110236220472" footer="0.5118110236220472"/>
  <pageSetup fitToHeight="0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"/>
  <sheetViews>
    <sheetView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Q21" sqref="Q21"/>
    </sheetView>
  </sheetViews>
  <sheetFormatPr defaultColWidth="9.140625" defaultRowHeight="15"/>
  <cols>
    <col min="1" max="1" width="4.421875" style="2" customWidth="1"/>
    <col min="2" max="2" width="14.57421875" style="2" customWidth="1"/>
    <col min="3" max="3" width="15.140625" style="2" customWidth="1"/>
    <col min="4" max="4" width="16.7109375" style="2" hidden="1" customWidth="1"/>
    <col min="5" max="5" width="21.140625" style="2" customWidth="1"/>
    <col min="6" max="6" width="19.28125" style="2" hidden="1" customWidth="1"/>
    <col min="7" max="7" width="6.28125" style="3" customWidth="1"/>
    <col min="8" max="8" width="7.421875" style="4" hidden="1" customWidth="1"/>
    <col min="9" max="9" width="7.8515625" style="2" customWidth="1"/>
    <col min="10" max="10" width="6.00390625" style="2" customWidth="1"/>
    <col min="11" max="11" width="6.7109375" style="2" customWidth="1"/>
    <col min="12" max="12" width="6.00390625" style="2" customWidth="1"/>
    <col min="13" max="13" width="6.28125" style="2" customWidth="1"/>
    <col min="14" max="14" width="5.8515625" style="2" customWidth="1"/>
    <col min="15" max="15" width="6.8515625" style="2" customWidth="1"/>
    <col min="16" max="16" width="6.28125" style="2" customWidth="1"/>
    <col min="17" max="18" width="6.8515625" style="2" customWidth="1"/>
    <col min="19" max="19" width="9.00390625" style="2" customWidth="1"/>
    <col min="20" max="20" width="5.7109375" style="2" customWidth="1"/>
    <col min="21" max="21" width="14.7109375" style="2" customWidth="1"/>
    <col min="22" max="22" width="6.00390625" style="2" customWidth="1"/>
    <col min="23" max="23" width="44.57421875" style="2" customWidth="1"/>
    <col min="24" max="24" width="9.140625" style="2" customWidth="1"/>
    <col min="25" max="16384" width="9.140625" style="2" customWidth="1"/>
  </cols>
  <sheetData>
    <row r="1" spans="1:23" s="1" customFormat="1" ht="18.75" customHeight="1">
      <c r="A1" s="58" t="s">
        <v>21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13"/>
    </row>
    <row r="2" spans="1:23" s="1" customFormat="1" ht="18.7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13"/>
    </row>
    <row r="3" spans="1:22" s="1" customFormat="1" ht="16.5" customHeight="1">
      <c r="A3" s="59" t="s">
        <v>97</v>
      </c>
      <c r="B3" s="59"/>
      <c r="C3" s="59"/>
      <c r="D3" s="6"/>
      <c r="E3" s="59" t="s">
        <v>12</v>
      </c>
      <c r="F3" s="59"/>
      <c r="G3" s="6"/>
      <c r="H3" s="6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8" ht="21" customHeight="1">
      <c r="A4" s="60" t="s">
        <v>26</v>
      </c>
      <c r="B4" s="60"/>
      <c r="C4" s="60"/>
      <c r="D4" s="60"/>
      <c r="E4" s="60"/>
      <c r="F4" s="60"/>
      <c r="G4" s="7"/>
      <c r="H4" s="7"/>
    </row>
    <row r="5" spans="1:23" ht="15.75" customHeight="1">
      <c r="A5" s="61" t="s">
        <v>6</v>
      </c>
      <c r="B5" s="64" t="s">
        <v>18</v>
      </c>
      <c r="C5" s="64" t="s">
        <v>16</v>
      </c>
      <c r="D5" s="64" t="s">
        <v>17</v>
      </c>
      <c r="E5" s="67" t="s">
        <v>7</v>
      </c>
      <c r="F5" s="64" t="s">
        <v>13</v>
      </c>
      <c r="G5" s="67" t="s">
        <v>8</v>
      </c>
      <c r="H5" s="64" t="s">
        <v>0</v>
      </c>
      <c r="I5" s="52" t="s">
        <v>22</v>
      </c>
      <c r="J5" s="52"/>
      <c r="K5" s="52"/>
      <c r="L5" s="52" t="s">
        <v>14</v>
      </c>
      <c r="M5" s="52"/>
      <c r="N5" s="52"/>
      <c r="O5" s="53" t="s">
        <v>40</v>
      </c>
      <c r="P5" s="54"/>
      <c r="Q5" s="55"/>
      <c r="R5" s="52" t="s">
        <v>4</v>
      </c>
      <c r="S5" s="52"/>
      <c r="T5" s="52"/>
      <c r="U5" s="48" t="s">
        <v>5</v>
      </c>
      <c r="V5" s="57" t="s">
        <v>3</v>
      </c>
      <c r="W5" s="46" t="s">
        <v>19</v>
      </c>
    </row>
    <row r="6" spans="1:23" s="1" customFormat="1" ht="15" customHeight="1">
      <c r="A6" s="62"/>
      <c r="B6" s="65"/>
      <c r="C6" s="65"/>
      <c r="D6" s="65"/>
      <c r="E6" s="68"/>
      <c r="F6" s="65"/>
      <c r="G6" s="68"/>
      <c r="H6" s="65"/>
      <c r="I6" s="47" t="s">
        <v>1</v>
      </c>
      <c r="J6" s="48" t="s">
        <v>2</v>
      </c>
      <c r="K6" s="49" t="s">
        <v>3</v>
      </c>
      <c r="L6" s="51" t="s">
        <v>15</v>
      </c>
      <c r="M6" s="48" t="s">
        <v>2</v>
      </c>
      <c r="N6" s="56" t="s">
        <v>3</v>
      </c>
      <c r="O6" s="51" t="s">
        <v>15</v>
      </c>
      <c r="P6" s="48" t="s">
        <v>2</v>
      </c>
      <c r="Q6" s="56" t="s">
        <v>3</v>
      </c>
      <c r="R6" s="51" t="s">
        <v>15</v>
      </c>
      <c r="S6" s="48" t="s">
        <v>2</v>
      </c>
      <c r="T6" s="56" t="s">
        <v>3</v>
      </c>
      <c r="U6" s="48"/>
      <c r="V6" s="57"/>
      <c r="W6" s="46"/>
    </row>
    <row r="7" spans="1:23" s="1" customFormat="1" ht="24" customHeight="1">
      <c r="A7" s="63"/>
      <c r="B7" s="66"/>
      <c r="C7" s="66"/>
      <c r="D7" s="66"/>
      <c r="E7" s="69"/>
      <c r="F7" s="66"/>
      <c r="G7" s="69"/>
      <c r="H7" s="66"/>
      <c r="I7" s="47"/>
      <c r="J7" s="48"/>
      <c r="K7" s="50"/>
      <c r="L7" s="51"/>
      <c r="M7" s="48"/>
      <c r="N7" s="56"/>
      <c r="O7" s="51"/>
      <c r="P7" s="48"/>
      <c r="Q7" s="56"/>
      <c r="R7" s="51"/>
      <c r="S7" s="48"/>
      <c r="T7" s="56"/>
      <c r="U7" s="48"/>
      <c r="V7" s="57"/>
      <c r="W7" s="46"/>
    </row>
    <row r="8" spans="1:23" s="1" customFormat="1" ht="24" customHeight="1">
      <c r="A8" s="14" t="s">
        <v>36</v>
      </c>
      <c r="B8" s="22" t="s">
        <v>112</v>
      </c>
      <c r="C8" s="40" t="s">
        <v>69</v>
      </c>
      <c r="D8" s="16"/>
      <c r="E8" s="15" t="s">
        <v>90</v>
      </c>
      <c r="F8" s="22"/>
      <c r="G8" s="15">
        <v>7</v>
      </c>
      <c r="H8" s="16"/>
      <c r="I8" s="10">
        <v>19</v>
      </c>
      <c r="J8" s="11">
        <f aca="true" t="shared" si="0" ref="J8:J17">20*I8/56</f>
        <v>6.785714285714286</v>
      </c>
      <c r="K8" s="39">
        <v>3</v>
      </c>
      <c r="L8" s="9">
        <v>19</v>
      </c>
      <c r="M8" s="11">
        <f aca="true" t="shared" si="1" ref="M8:M17">30*L8/19</f>
        <v>30</v>
      </c>
      <c r="N8" s="8">
        <v>1</v>
      </c>
      <c r="O8" s="10">
        <v>38.43</v>
      </c>
      <c r="P8" s="11">
        <f aca="true" t="shared" si="2" ref="P8:P17">20*38.37/O8</f>
        <v>19.9687743950039</v>
      </c>
      <c r="Q8" s="8">
        <v>2</v>
      </c>
      <c r="R8" s="10">
        <v>273</v>
      </c>
      <c r="S8" s="11">
        <f aca="true" t="shared" si="3" ref="S8:S17">30*249/R8</f>
        <v>27.36263736263736</v>
      </c>
      <c r="T8" s="8">
        <v>4</v>
      </c>
      <c r="U8" s="12">
        <f aca="true" t="shared" si="4" ref="U8:U17">SUM(J8,M8,P8,S8)</f>
        <v>84.11712604335554</v>
      </c>
      <c r="V8" s="5">
        <v>1</v>
      </c>
      <c r="W8" s="17" t="s">
        <v>84</v>
      </c>
    </row>
    <row r="9" spans="1:23" s="1" customFormat="1" ht="24" customHeight="1">
      <c r="A9" s="14" t="s">
        <v>32</v>
      </c>
      <c r="B9" s="22" t="s">
        <v>73</v>
      </c>
      <c r="C9" s="40" t="s">
        <v>67</v>
      </c>
      <c r="D9" s="16"/>
      <c r="E9" s="15" t="s">
        <v>90</v>
      </c>
      <c r="F9" s="16"/>
      <c r="G9" s="15">
        <v>8</v>
      </c>
      <c r="H9" s="16"/>
      <c r="I9" s="42">
        <v>12</v>
      </c>
      <c r="J9" s="11">
        <f t="shared" si="0"/>
        <v>4.285714285714286</v>
      </c>
      <c r="K9" s="34">
        <v>8</v>
      </c>
      <c r="L9" s="43">
        <v>18.8</v>
      </c>
      <c r="M9" s="11">
        <f t="shared" si="1"/>
        <v>29.68421052631579</v>
      </c>
      <c r="N9" s="33">
        <v>2</v>
      </c>
      <c r="O9" s="43">
        <v>41.47</v>
      </c>
      <c r="P9" s="11">
        <f t="shared" si="2"/>
        <v>18.50494333252954</v>
      </c>
      <c r="Q9" s="33">
        <v>4</v>
      </c>
      <c r="R9" s="43">
        <v>251</v>
      </c>
      <c r="S9" s="11">
        <f t="shared" si="3"/>
        <v>29.760956175298805</v>
      </c>
      <c r="T9" s="33">
        <v>2</v>
      </c>
      <c r="U9" s="12">
        <f t="shared" si="4"/>
        <v>82.23582431985842</v>
      </c>
      <c r="V9" s="5">
        <v>2</v>
      </c>
      <c r="W9" s="17" t="s">
        <v>86</v>
      </c>
    </row>
    <row r="10" spans="1:23" s="1" customFormat="1" ht="24" customHeight="1">
      <c r="A10" s="14" t="s">
        <v>9</v>
      </c>
      <c r="B10" s="22" t="s">
        <v>108</v>
      </c>
      <c r="C10" s="40" t="s">
        <v>109</v>
      </c>
      <c r="D10" s="16"/>
      <c r="E10" s="15" t="s">
        <v>90</v>
      </c>
      <c r="F10" s="22"/>
      <c r="G10" s="15">
        <v>7</v>
      </c>
      <c r="H10" s="16"/>
      <c r="I10" s="10">
        <v>26</v>
      </c>
      <c r="J10" s="11">
        <f t="shared" si="0"/>
        <v>9.285714285714286</v>
      </c>
      <c r="K10" s="39">
        <v>1</v>
      </c>
      <c r="L10" s="9">
        <v>18</v>
      </c>
      <c r="M10" s="11">
        <f t="shared" si="1"/>
        <v>28.42105263157895</v>
      </c>
      <c r="N10" s="8">
        <v>4</v>
      </c>
      <c r="O10" s="10">
        <v>42.25</v>
      </c>
      <c r="P10" s="11">
        <f t="shared" si="2"/>
        <v>18.163313609467455</v>
      </c>
      <c r="Q10" s="8">
        <v>5</v>
      </c>
      <c r="R10" s="10">
        <v>298</v>
      </c>
      <c r="S10" s="11">
        <f t="shared" si="3"/>
        <v>25.06711409395973</v>
      </c>
      <c r="T10" s="8">
        <v>6</v>
      </c>
      <c r="U10" s="12">
        <f t="shared" si="4"/>
        <v>80.93719462072042</v>
      </c>
      <c r="V10" s="5">
        <v>3</v>
      </c>
      <c r="W10" s="17" t="s">
        <v>87</v>
      </c>
    </row>
    <row r="11" spans="1:23" s="1" customFormat="1" ht="24" customHeight="1">
      <c r="A11" s="14" t="s">
        <v>34</v>
      </c>
      <c r="B11" s="22" t="s">
        <v>70</v>
      </c>
      <c r="C11" s="40" t="s">
        <v>67</v>
      </c>
      <c r="D11" s="16"/>
      <c r="E11" s="15" t="s">
        <v>90</v>
      </c>
      <c r="F11" s="22"/>
      <c r="G11" s="15">
        <v>8</v>
      </c>
      <c r="H11" s="16"/>
      <c r="I11" s="10">
        <v>15</v>
      </c>
      <c r="J11" s="11">
        <f t="shared" si="0"/>
        <v>5.357142857142857</v>
      </c>
      <c r="K11" s="39">
        <v>6</v>
      </c>
      <c r="L11" s="9">
        <v>16.9</v>
      </c>
      <c r="M11" s="11">
        <f t="shared" si="1"/>
        <v>26.684210526315788</v>
      </c>
      <c r="N11" s="8">
        <v>7</v>
      </c>
      <c r="O11" s="10">
        <v>44.13</v>
      </c>
      <c r="P11" s="11">
        <f t="shared" si="2"/>
        <v>17.389530931339223</v>
      </c>
      <c r="Q11" s="8">
        <v>7</v>
      </c>
      <c r="R11" s="10">
        <v>262</v>
      </c>
      <c r="S11" s="11">
        <f t="shared" si="3"/>
        <v>28.51145038167939</v>
      </c>
      <c r="T11" s="8">
        <v>3</v>
      </c>
      <c r="U11" s="12">
        <f t="shared" si="4"/>
        <v>77.94233469647725</v>
      </c>
      <c r="V11" s="5">
        <v>4</v>
      </c>
      <c r="W11" s="17" t="s">
        <v>86</v>
      </c>
    </row>
    <row r="12" spans="1:23" s="1" customFormat="1" ht="24" customHeight="1">
      <c r="A12" s="14" t="s">
        <v>33</v>
      </c>
      <c r="B12" s="22" t="s">
        <v>102</v>
      </c>
      <c r="C12" s="40" t="s">
        <v>77</v>
      </c>
      <c r="D12" s="16"/>
      <c r="E12" s="15" t="s">
        <v>90</v>
      </c>
      <c r="F12" s="16"/>
      <c r="G12" s="15">
        <v>7</v>
      </c>
      <c r="H12" s="16"/>
      <c r="I12" s="24">
        <v>11</v>
      </c>
      <c r="J12" s="11">
        <f t="shared" si="0"/>
        <v>3.9285714285714284</v>
      </c>
      <c r="K12" s="34">
        <v>9</v>
      </c>
      <c r="L12" s="26">
        <v>18.8</v>
      </c>
      <c r="M12" s="11">
        <f t="shared" si="1"/>
        <v>29.68421052631579</v>
      </c>
      <c r="N12" s="33">
        <v>2</v>
      </c>
      <c r="O12" s="26">
        <v>56</v>
      </c>
      <c r="P12" s="11">
        <f t="shared" si="2"/>
        <v>13.703571428571427</v>
      </c>
      <c r="Q12" s="33">
        <v>9</v>
      </c>
      <c r="R12" s="26">
        <v>249</v>
      </c>
      <c r="S12" s="11">
        <f t="shared" si="3"/>
        <v>30</v>
      </c>
      <c r="T12" s="33">
        <v>1</v>
      </c>
      <c r="U12" s="12">
        <f t="shared" si="4"/>
        <v>77.31635338345865</v>
      </c>
      <c r="V12" s="5">
        <v>5</v>
      </c>
      <c r="W12" s="17" t="s">
        <v>87</v>
      </c>
    </row>
    <row r="13" spans="1:23" s="1" customFormat="1" ht="24" customHeight="1">
      <c r="A13" s="14" t="s">
        <v>11</v>
      </c>
      <c r="B13" s="22" t="s">
        <v>110</v>
      </c>
      <c r="C13" s="40" t="s">
        <v>111</v>
      </c>
      <c r="D13" s="16"/>
      <c r="E13" s="15" t="s">
        <v>90</v>
      </c>
      <c r="F13" s="22"/>
      <c r="G13" s="15">
        <v>7</v>
      </c>
      <c r="H13" s="16"/>
      <c r="I13" s="10">
        <v>21</v>
      </c>
      <c r="J13" s="11">
        <f t="shared" si="0"/>
        <v>7.5</v>
      </c>
      <c r="K13" s="39">
        <v>2</v>
      </c>
      <c r="L13" s="9">
        <v>17.2</v>
      </c>
      <c r="M13" s="11">
        <f t="shared" si="1"/>
        <v>27.157894736842106</v>
      </c>
      <c r="N13" s="8">
        <v>5</v>
      </c>
      <c r="O13" s="10">
        <v>38.84</v>
      </c>
      <c r="P13" s="11">
        <f t="shared" si="2"/>
        <v>19.757981462409884</v>
      </c>
      <c r="Q13" s="8">
        <v>3</v>
      </c>
      <c r="R13" s="10">
        <v>328</v>
      </c>
      <c r="S13" s="11">
        <f t="shared" si="3"/>
        <v>22.774390243902438</v>
      </c>
      <c r="T13" s="8">
        <v>8</v>
      </c>
      <c r="U13" s="12">
        <f t="shared" si="4"/>
        <v>77.19026644315443</v>
      </c>
      <c r="V13" s="5">
        <v>6</v>
      </c>
      <c r="W13" s="17" t="s">
        <v>84</v>
      </c>
    </row>
    <row r="14" spans="1:23" s="1" customFormat="1" ht="24" customHeight="1">
      <c r="A14" s="14" t="s">
        <v>10</v>
      </c>
      <c r="B14" s="22" t="s">
        <v>68</v>
      </c>
      <c r="C14" s="40" t="s">
        <v>60</v>
      </c>
      <c r="D14" s="16"/>
      <c r="E14" s="15" t="s">
        <v>90</v>
      </c>
      <c r="F14" s="22"/>
      <c r="G14" s="15">
        <v>8</v>
      </c>
      <c r="H14" s="16"/>
      <c r="I14" s="10">
        <v>16</v>
      </c>
      <c r="J14" s="11">
        <f t="shared" si="0"/>
        <v>5.714285714285714</v>
      </c>
      <c r="K14" s="39">
        <v>5</v>
      </c>
      <c r="L14" s="9">
        <v>15.3</v>
      </c>
      <c r="M14" s="11">
        <f t="shared" si="1"/>
        <v>24.157894736842106</v>
      </c>
      <c r="N14" s="8">
        <v>10</v>
      </c>
      <c r="O14" s="10">
        <v>43.97</v>
      </c>
      <c r="P14" s="11">
        <f t="shared" si="2"/>
        <v>17.4528087332272</v>
      </c>
      <c r="Q14" s="8">
        <v>6</v>
      </c>
      <c r="R14" s="10">
        <v>288</v>
      </c>
      <c r="S14" s="11">
        <f t="shared" si="3"/>
        <v>25.9375</v>
      </c>
      <c r="T14" s="8">
        <v>5</v>
      </c>
      <c r="U14" s="12">
        <f t="shared" si="4"/>
        <v>73.26248918435502</v>
      </c>
      <c r="V14" s="5">
        <v>7</v>
      </c>
      <c r="W14" s="17" t="s">
        <v>84</v>
      </c>
    </row>
    <row r="15" spans="1:23" s="1" customFormat="1" ht="24" customHeight="1">
      <c r="A15" s="14" t="s">
        <v>30</v>
      </c>
      <c r="B15" s="22" t="s">
        <v>71</v>
      </c>
      <c r="C15" s="40" t="s">
        <v>72</v>
      </c>
      <c r="D15" s="16"/>
      <c r="E15" s="15" t="s">
        <v>90</v>
      </c>
      <c r="F15" s="16"/>
      <c r="G15" s="15">
        <v>8</v>
      </c>
      <c r="H15" s="16"/>
      <c r="I15" s="30">
        <v>14</v>
      </c>
      <c r="J15" s="11">
        <f t="shared" si="0"/>
        <v>5</v>
      </c>
      <c r="K15" s="25">
        <v>7</v>
      </c>
      <c r="L15" s="29">
        <v>16</v>
      </c>
      <c r="M15" s="11">
        <f t="shared" si="1"/>
        <v>25.263157894736842</v>
      </c>
      <c r="N15" s="27">
        <v>9</v>
      </c>
      <c r="O15" s="29">
        <v>38.37</v>
      </c>
      <c r="P15" s="11">
        <f t="shared" si="2"/>
        <v>20</v>
      </c>
      <c r="Q15" s="27">
        <v>1</v>
      </c>
      <c r="R15" s="29">
        <v>349</v>
      </c>
      <c r="S15" s="11">
        <f t="shared" si="3"/>
        <v>21.404011461318053</v>
      </c>
      <c r="T15" s="27">
        <v>10</v>
      </c>
      <c r="U15" s="12">
        <f t="shared" si="4"/>
        <v>71.6671693560549</v>
      </c>
      <c r="V15" s="5">
        <v>8</v>
      </c>
      <c r="W15" s="17" t="s">
        <v>86</v>
      </c>
    </row>
    <row r="16" spans="1:23" s="1" customFormat="1" ht="24" customHeight="1">
      <c r="A16" s="14" t="s">
        <v>31</v>
      </c>
      <c r="B16" s="22" t="s">
        <v>115</v>
      </c>
      <c r="C16" s="40" t="s">
        <v>67</v>
      </c>
      <c r="D16" s="16"/>
      <c r="E16" s="15" t="s">
        <v>90</v>
      </c>
      <c r="F16" s="16"/>
      <c r="G16" s="15">
        <v>7</v>
      </c>
      <c r="H16" s="16"/>
      <c r="I16" s="30">
        <v>18</v>
      </c>
      <c r="J16" s="11">
        <f t="shared" si="0"/>
        <v>6.428571428571429</v>
      </c>
      <c r="K16" s="34">
        <v>4</v>
      </c>
      <c r="L16" s="29">
        <v>17</v>
      </c>
      <c r="M16" s="11">
        <f t="shared" si="1"/>
        <v>26.842105263157894</v>
      </c>
      <c r="N16" s="33">
        <v>6</v>
      </c>
      <c r="O16" s="29">
        <v>56.37</v>
      </c>
      <c r="P16" s="11">
        <f t="shared" si="2"/>
        <v>13.613624268227781</v>
      </c>
      <c r="Q16" s="33">
        <v>10</v>
      </c>
      <c r="R16" s="29">
        <v>339</v>
      </c>
      <c r="S16" s="11">
        <f t="shared" si="3"/>
        <v>22.035398230088497</v>
      </c>
      <c r="T16" s="33">
        <v>9</v>
      </c>
      <c r="U16" s="12">
        <f t="shared" si="4"/>
        <v>68.9196991900456</v>
      </c>
      <c r="V16" s="5">
        <v>9</v>
      </c>
      <c r="W16" s="17" t="s">
        <v>88</v>
      </c>
    </row>
    <row r="17" spans="1:23" s="1" customFormat="1" ht="24" customHeight="1">
      <c r="A17" s="14" t="s">
        <v>37</v>
      </c>
      <c r="B17" s="22" t="s">
        <v>113</v>
      </c>
      <c r="C17" s="40" t="s">
        <v>114</v>
      </c>
      <c r="D17" s="16"/>
      <c r="E17" s="15" t="s">
        <v>90</v>
      </c>
      <c r="F17" s="16"/>
      <c r="G17" s="15">
        <v>8</v>
      </c>
      <c r="H17" s="16"/>
      <c r="I17" s="30">
        <v>9</v>
      </c>
      <c r="J17" s="11">
        <f t="shared" si="0"/>
        <v>3.2142857142857144</v>
      </c>
      <c r="K17" s="25">
        <v>10</v>
      </c>
      <c r="L17" s="29">
        <v>16.9</v>
      </c>
      <c r="M17" s="11">
        <f t="shared" si="1"/>
        <v>26.684210526315788</v>
      </c>
      <c r="N17" s="27">
        <v>7</v>
      </c>
      <c r="O17" s="29">
        <v>52.03</v>
      </c>
      <c r="P17" s="11">
        <f t="shared" si="2"/>
        <v>14.749183163559485</v>
      </c>
      <c r="Q17" s="27">
        <v>8</v>
      </c>
      <c r="R17" s="29">
        <v>314</v>
      </c>
      <c r="S17" s="11">
        <f t="shared" si="3"/>
        <v>23.78980891719745</v>
      </c>
      <c r="T17" s="27">
        <v>7</v>
      </c>
      <c r="U17" s="12">
        <f t="shared" si="4"/>
        <v>68.43748832135844</v>
      </c>
      <c r="V17" s="5">
        <v>10</v>
      </c>
      <c r="W17" s="17" t="s">
        <v>84</v>
      </c>
    </row>
    <row r="19" spans="2:9" ht="15">
      <c r="B19" s="70" t="s">
        <v>89</v>
      </c>
      <c r="C19" s="70"/>
      <c r="D19" s="70"/>
      <c r="E19" s="70"/>
      <c r="F19" s="70"/>
      <c r="G19" s="70"/>
      <c r="H19" s="70"/>
      <c r="I19" s="70"/>
    </row>
  </sheetData>
  <sheetProtection/>
  <mergeCells count="32">
    <mergeCell ref="Q6:Q7"/>
    <mergeCell ref="R6:R7"/>
    <mergeCell ref="S6:S7"/>
    <mergeCell ref="G5:G7"/>
    <mergeCell ref="H5:H7"/>
    <mergeCell ref="I5:K5"/>
    <mergeCell ref="C5:C7"/>
    <mergeCell ref="D5:D7"/>
    <mergeCell ref="E5:E7"/>
    <mergeCell ref="F5:F7"/>
    <mergeCell ref="B19:I19"/>
    <mergeCell ref="P6:P7"/>
    <mergeCell ref="U5:U7"/>
    <mergeCell ref="V5:V7"/>
    <mergeCell ref="A1:V2"/>
    <mergeCell ref="A3:C3"/>
    <mergeCell ref="E3:F3"/>
    <mergeCell ref="A4:F4"/>
    <mergeCell ref="A5:A7"/>
    <mergeCell ref="N6:N7"/>
    <mergeCell ref="O6:O7"/>
    <mergeCell ref="B5:B7"/>
    <mergeCell ref="W5:W7"/>
    <mergeCell ref="I6:I7"/>
    <mergeCell ref="J6:J7"/>
    <mergeCell ref="K6:K7"/>
    <mergeCell ref="L6:L7"/>
    <mergeCell ref="M6:M7"/>
    <mergeCell ref="L5:N5"/>
    <mergeCell ref="O5:Q5"/>
    <mergeCell ref="T6:T7"/>
    <mergeCell ref="R5:T5"/>
  </mergeCells>
  <printOptions horizontalCentered="1"/>
  <pageMargins left="0.3937007874015748" right="0.1968503937007874" top="0.5905511811023623" bottom="0.1968503937007874" header="0.5118110236220472" footer="0.5118110236220472"/>
  <pageSetup fitToHeight="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2017-12-04T15:27:35Z</cp:lastPrinted>
  <dcterms:created xsi:type="dcterms:W3CDTF">2012-12-21T07:11:44Z</dcterms:created>
  <dcterms:modified xsi:type="dcterms:W3CDTF">2018-11-19T14:51:06Z</dcterms:modified>
  <cp:category/>
  <cp:version/>
  <cp:contentType/>
  <cp:contentStatus/>
</cp:coreProperties>
</file>